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 /><Relationship Id="rId2" Type="http://schemas.openxmlformats.org/package/2006/relationships/metadata/core-properties" Target="docProps/core.xml" /><Relationship Id="rId1" Type="http://schemas.openxmlformats.org/officeDocument/2006/relationships/officeDocument" Target="xl/workbook.xml" /><Relationship Id="rId4" Type="http://schemas.openxmlformats.org/officeDocument/2006/relationships/custom-properties" Target="docProps/custom.xml" 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131"/>
  <workbookPr/>
  <xr:revisionPtr revIDLastSave="0" documentId="8_{54CAF5EE-FAA2-1B49-BC90-64641487F2A0}" xr6:coauthVersionLast="47" xr6:coauthVersionMax="47" xr10:uidLastSave="{00000000-0000-0000-0000-000000000000}"/>
  <bookViews>
    <workbookView xWindow="0" yWindow="0" windowWidth="27945" windowHeight="11895" xr2:uid="{00000000-000D-0000-FFFF-FFFF00000000}"/>
  </bookViews>
  <sheets>
    <sheet name="Sheet1" sheetId="1" r:id="rId1"/>
    <sheet name="Sheet2" sheetId="2" r:id="rId2"/>
    <sheet name="Sheet3" sheetId="3" r:id="rId3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644" i="1" l="1"/>
  <c r="H643" i="1"/>
  <c r="H642" i="1"/>
  <c r="H641" i="1"/>
  <c r="H640" i="1"/>
  <c r="H639" i="1"/>
  <c r="H638" i="1"/>
  <c r="H637" i="1"/>
  <c r="H636" i="1"/>
  <c r="H635" i="1"/>
  <c r="H634" i="1"/>
  <c r="H633" i="1"/>
  <c r="H632" i="1"/>
  <c r="H631" i="1"/>
  <c r="H630" i="1"/>
  <c r="H629" i="1"/>
  <c r="H628" i="1"/>
  <c r="H627" i="1"/>
  <c r="H626" i="1"/>
  <c r="H625" i="1"/>
  <c r="H624" i="1"/>
  <c r="H623" i="1"/>
  <c r="H622" i="1"/>
  <c r="H621" i="1"/>
  <c r="H620" i="1"/>
  <c r="H619" i="1"/>
  <c r="H618" i="1"/>
  <c r="H617" i="1"/>
  <c r="H616" i="1"/>
  <c r="H615" i="1"/>
  <c r="H614" i="1"/>
  <c r="H613" i="1"/>
  <c r="H612" i="1"/>
  <c r="H611" i="1"/>
  <c r="H610" i="1"/>
  <c r="H609" i="1"/>
  <c r="H608" i="1"/>
  <c r="H607" i="1"/>
  <c r="H606" i="1"/>
  <c r="H605" i="1"/>
  <c r="H604" i="1"/>
  <c r="H603" i="1"/>
  <c r="H602" i="1"/>
  <c r="H601" i="1"/>
  <c r="H600" i="1"/>
  <c r="H599" i="1"/>
  <c r="H598" i="1"/>
  <c r="H597" i="1"/>
  <c r="H596" i="1"/>
  <c r="H595" i="1"/>
  <c r="H594" i="1"/>
  <c r="H593" i="1"/>
  <c r="H592" i="1"/>
  <c r="H591" i="1"/>
  <c r="H590" i="1"/>
  <c r="H589" i="1"/>
  <c r="H588" i="1"/>
  <c r="H587" i="1"/>
  <c r="H586" i="1"/>
  <c r="H585" i="1"/>
  <c r="H584" i="1"/>
  <c r="H583" i="1"/>
  <c r="H582" i="1"/>
  <c r="H581" i="1"/>
  <c r="H580" i="1"/>
  <c r="H579" i="1"/>
  <c r="H578" i="1"/>
  <c r="H577" i="1"/>
  <c r="H576" i="1"/>
  <c r="H575" i="1"/>
  <c r="H574" i="1"/>
  <c r="H573" i="1"/>
  <c r="H572" i="1"/>
  <c r="H571" i="1"/>
  <c r="H570" i="1"/>
  <c r="H569" i="1"/>
  <c r="H568" i="1"/>
  <c r="H567" i="1"/>
  <c r="H566" i="1"/>
  <c r="H565" i="1"/>
  <c r="H564" i="1"/>
  <c r="H563" i="1"/>
  <c r="H562" i="1"/>
  <c r="H561" i="1"/>
  <c r="H560" i="1"/>
  <c r="H559" i="1"/>
  <c r="H558" i="1"/>
  <c r="H557" i="1"/>
  <c r="H556" i="1"/>
  <c r="H555" i="1"/>
  <c r="H554" i="1"/>
  <c r="H553" i="1"/>
  <c r="H552" i="1"/>
  <c r="H551" i="1"/>
  <c r="H550" i="1"/>
  <c r="H549" i="1"/>
  <c r="H548" i="1"/>
  <c r="H547" i="1"/>
  <c r="H546" i="1"/>
  <c r="H545" i="1"/>
  <c r="H544" i="1"/>
  <c r="H543" i="1"/>
  <c r="H542" i="1"/>
  <c r="H541" i="1"/>
  <c r="H540" i="1"/>
  <c r="H539" i="1"/>
  <c r="H538" i="1"/>
  <c r="H537" i="1"/>
  <c r="H536" i="1"/>
  <c r="H535" i="1"/>
  <c r="H534" i="1"/>
  <c r="H533" i="1"/>
  <c r="H532" i="1"/>
  <c r="H531" i="1"/>
  <c r="H530" i="1"/>
  <c r="H529" i="1"/>
  <c r="H528" i="1"/>
  <c r="H527" i="1"/>
  <c r="H526" i="1"/>
  <c r="H525" i="1"/>
  <c r="H524" i="1"/>
  <c r="H523" i="1"/>
  <c r="H522" i="1"/>
  <c r="H521" i="1"/>
  <c r="H520" i="1"/>
  <c r="H519" i="1"/>
  <c r="H518" i="1"/>
  <c r="H517" i="1"/>
  <c r="H516" i="1"/>
  <c r="H515" i="1"/>
  <c r="H514" i="1"/>
  <c r="H513" i="1"/>
  <c r="H512" i="1"/>
  <c r="H511" i="1"/>
  <c r="H510" i="1"/>
  <c r="H509" i="1"/>
  <c r="H508" i="1"/>
  <c r="H507" i="1"/>
  <c r="H506" i="1"/>
  <c r="H505" i="1"/>
  <c r="H504" i="1"/>
  <c r="H503" i="1"/>
  <c r="H502" i="1"/>
  <c r="H501" i="1"/>
  <c r="H500" i="1"/>
  <c r="H499" i="1"/>
  <c r="H498" i="1"/>
  <c r="H497" i="1"/>
  <c r="H496" i="1"/>
  <c r="H495" i="1"/>
  <c r="H494" i="1"/>
  <c r="H493" i="1"/>
  <c r="H492" i="1"/>
  <c r="H491" i="1"/>
  <c r="H490" i="1"/>
  <c r="H489" i="1"/>
  <c r="H488" i="1"/>
  <c r="H487" i="1"/>
  <c r="H486" i="1"/>
  <c r="H485" i="1"/>
  <c r="H484" i="1"/>
  <c r="H483" i="1"/>
  <c r="H482" i="1"/>
  <c r="H481" i="1"/>
  <c r="H480" i="1"/>
  <c r="H479" i="1"/>
  <c r="H478" i="1"/>
  <c r="H477" i="1"/>
  <c r="H476" i="1"/>
  <c r="H475" i="1"/>
  <c r="H474" i="1"/>
  <c r="H473" i="1"/>
  <c r="H472" i="1"/>
  <c r="H471" i="1"/>
  <c r="H470" i="1"/>
  <c r="H469" i="1"/>
  <c r="H468" i="1"/>
  <c r="H467" i="1"/>
  <c r="H466" i="1"/>
  <c r="H465" i="1"/>
  <c r="H464" i="1"/>
  <c r="H463" i="1"/>
  <c r="H462" i="1"/>
  <c r="H461" i="1"/>
  <c r="H460" i="1"/>
  <c r="H459" i="1"/>
  <c r="H458" i="1"/>
  <c r="H457" i="1"/>
  <c r="H456" i="1"/>
  <c r="H455" i="1"/>
  <c r="H454" i="1"/>
  <c r="H453" i="1"/>
  <c r="H452" i="1"/>
  <c r="H451" i="1"/>
  <c r="H450" i="1"/>
  <c r="H449" i="1"/>
  <c r="H448" i="1"/>
  <c r="H447" i="1"/>
  <c r="H446" i="1"/>
  <c r="H445" i="1"/>
  <c r="H444" i="1"/>
  <c r="H443" i="1"/>
  <c r="H442" i="1"/>
  <c r="H441" i="1"/>
  <c r="H440" i="1"/>
  <c r="H439" i="1"/>
  <c r="H438" i="1"/>
  <c r="H437" i="1"/>
  <c r="H436" i="1"/>
  <c r="H435" i="1"/>
  <c r="H434" i="1"/>
  <c r="H433" i="1"/>
  <c r="H432" i="1"/>
  <c r="H431" i="1"/>
  <c r="H430" i="1"/>
  <c r="H429" i="1"/>
  <c r="H428" i="1"/>
  <c r="H427" i="1"/>
  <c r="H426" i="1"/>
  <c r="H425" i="1"/>
  <c r="H424" i="1"/>
  <c r="H423" i="1"/>
  <c r="H422" i="1"/>
  <c r="H421" i="1"/>
  <c r="H420" i="1"/>
  <c r="H419" i="1"/>
  <c r="H418" i="1"/>
  <c r="H417" i="1"/>
  <c r="H416" i="1"/>
  <c r="H415" i="1"/>
  <c r="H414" i="1"/>
  <c r="H413" i="1"/>
  <c r="H412" i="1"/>
  <c r="H411" i="1"/>
  <c r="H410" i="1"/>
  <c r="H409" i="1"/>
  <c r="H408" i="1"/>
  <c r="H407" i="1"/>
  <c r="H406" i="1"/>
  <c r="H405" i="1"/>
  <c r="H404" i="1"/>
  <c r="H403" i="1"/>
  <c r="H402" i="1"/>
  <c r="H401" i="1"/>
  <c r="H400" i="1"/>
  <c r="H399" i="1"/>
  <c r="H398" i="1"/>
  <c r="H397" i="1"/>
  <c r="H396" i="1"/>
  <c r="H395" i="1"/>
  <c r="H394" i="1"/>
  <c r="H393" i="1"/>
  <c r="H392" i="1"/>
  <c r="H391" i="1"/>
  <c r="H390" i="1"/>
  <c r="H389" i="1"/>
  <c r="H388" i="1"/>
  <c r="H387" i="1"/>
  <c r="H386" i="1"/>
  <c r="H385" i="1"/>
  <c r="H384" i="1"/>
  <c r="H383" i="1"/>
  <c r="H382" i="1"/>
  <c r="H381" i="1"/>
  <c r="H380" i="1"/>
  <c r="H379" i="1"/>
  <c r="H378" i="1"/>
  <c r="H377" i="1"/>
  <c r="H376" i="1"/>
  <c r="H375" i="1"/>
  <c r="H374" i="1"/>
  <c r="H373" i="1"/>
  <c r="H372" i="1"/>
  <c r="H371" i="1"/>
  <c r="H370" i="1"/>
  <c r="H369" i="1"/>
  <c r="H368" i="1"/>
  <c r="H367" i="1"/>
  <c r="H366" i="1"/>
  <c r="H365" i="1"/>
  <c r="H364" i="1"/>
  <c r="H363" i="1"/>
  <c r="H362" i="1"/>
  <c r="H361" i="1"/>
  <c r="H360" i="1"/>
  <c r="H359" i="1"/>
  <c r="H358" i="1"/>
  <c r="H357" i="1"/>
  <c r="H356" i="1"/>
  <c r="H355" i="1"/>
  <c r="H354" i="1"/>
  <c r="H353" i="1"/>
  <c r="H352" i="1"/>
  <c r="H351" i="1"/>
  <c r="H350" i="1"/>
  <c r="H349" i="1"/>
  <c r="H348" i="1"/>
  <c r="H347" i="1"/>
  <c r="H346" i="1"/>
  <c r="H345" i="1"/>
  <c r="H344" i="1"/>
  <c r="H343" i="1"/>
  <c r="H342" i="1"/>
  <c r="H341" i="1"/>
  <c r="H340" i="1"/>
  <c r="H339" i="1"/>
  <c r="H338" i="1"/>
  <c r="H337" i="1"/>
  <c r="H336" i="1"/>
  <c r="H335" i="1"/>
  <c r="H334" i="1"/>
  <c r="H333" i="1"/>
  <c r="H332" i="1"/>
  <c r="H331" i="1"/>
  <c r="H330" i="1"/>
  <c r="H329" i="1"/>
  <c r="H328" i="1"/>
  <c r="H327" i="1"/>
  <c r="H326" i="1"/>
  <c r="H325" i="1"/>
  <c r="H324" i="1"/>
  <c r="H323" i="1"/>
  <c r="H322" i="1"/>
  <c r="H321" i="1"/>
  <c r="H320" i="1"/>
  <c r="H319" i="1"/>
  <c r="H318" i="1"/>
  <c r="H317" i="1"/>
  <c r="H316" i="1"/>
  <c r="H315" i="1"/>
  <c r="H314" i="1"/>
  <c r="H313" i="1"/>
  <c r="H312" i="1"/>
  <c r="H311" i="1"/>
  <c r="H310" i="1"/>
  <c r="H309" i="1"/>
  <c r="H308" i="1"/>
  <c r="H307" i="1"/>
  <c r="H306" i="1"/>
  <c r="H305" i="1"/>
  <c r="H304" i="1"/>
  <c r="H303" i="1"/>
  <c r="H302" i="1"/>
  <c r="H301" i="1"/>
  <c r="H300" i="1"/>
  <c r="H299" i="1"/>
  <c r="H298" i="1"/>
  <c r="H297" i="1"/>
  <c r="H296" i="1"/>
  <c r="H295" i="1"/>
  <c r="H294" i="1"/>
  <c r="H293" i="1"/>
  <c r="H292" i="1"/>
  <c r="H291" i="1"/>
  <c r="H290" i="1"/>
  <c r="H289" i="1"/>
  <c r="H288" i="1"/>
  <c r="H287" i="1"/>
  <c r="H286" i="1"/>
  <c r="H285" i="1"/>
  <c r="H284" i="1"/>
  <c r="H283" i="1"/>
  <c r="H282" i="1"/>
  <c r="H281" i="1"/>
  <c r="H280" i="1"/>
  <c r="H279" i="1"/>
  <c r="H278" i="1"/>
  <c r="H277" i="1"/>
  <c r="H276" i="1"/>
  <c r="H275" i="1"/>
  <c r="H274" i="1"/>
  <c r="H273" i="1"/>
  <c r="H272" i="1"/>
  <c r="H271" i="1"/>
  <c r="H270" i="1"/>
  <c r="H269" i="1"/>
  <c r="H268" i="1"/>
  <c r="H267" i="1"/>
  <c r="H266" i="1"/>
  <c r="H265" i="1"/>
  <c r="H264" i="1"/>
  <c r="H263" i="1"/>
  <c r="H262" i="1"/>
  <c r="H261" i="1"/>
  <c r="H260" i="1"/>
  <c r="H259" i="1"/>
  <c r="H258" i="1"/>
  <c r="H257" i="1"/>
  <c r="H256" i="1"/>
  <c r="H255" i="1"/>
  <c r="H254" i="1"/>
  <c r="H253" i="1"/>
  <c r="H252" i="1"/>
  <c r="H251" i="1"/>
  <c r="H250" i="1"/>
  <c r="H249" i="1"/>
  <c r="H248" i="1"/>
  <c r="H247" i="1"/>
  <c r="H246" i="1"/>
  <c r="H245" i="1"/>
  <c r="H244" i="1"/>
  <c r="H243" i="1"/>
  <c r="H242" i="1"/>
  <c r="H241" i="1"/>
  <c r="H240" i="1"/>
  <c r="H239" i="1"/>
  <c r="H238" i="1"/>
  <c r="H237" i="1"/>
  <c r="H236" i="1"/>
  <c r="H235" i="1"/>
  <c r="H234" i="1"/>
  <c r="H233" i="1"/>
  <c r="H232" i="1"/>
  <c r="H231" i="1"/>
  <c r="H230" i="1"/>
  <c r="H229" i="1"/>
  <c r="H228" i="1"/>
  <c r="H227" i="1"/>
  <c r="H226" i="1"/>
  <c r="H225" i="1"/>
  <c r="H224" i="1"/>
  <c r="H223" i="1"/>
  <c r="H222" i="1"/>
  <c r="H221" i="1"/>
  <c r="H220" i="1"/>
  <c r="H219" i="1"/>
  <c r="H218" i="1"/>
  <c r="H217" i="1"/>
  <c r="H216" i="1"/>
  <c r="H215" i="1"/>
  <c r="H214" i="1"/>
  <c r="H213" i="1"/>
  <c r="H212" i="1"/>
  <c r="H211" i="1"/>
  <c r="H210" i="1"/>
  <c r="H209" i="1"/>
  <c r="H208" i="1"/>
  <c r="H207" i="1"/>
  <c r="H206" i="1"/>
  <c r="H205" i="1"/>
  <c r="H204" i="1"/>
  <c r="H203" i="1"/>
  <c r="H202" i="1"/>
  <c r="H201" i="1"/>
  <c r="H200" i="1"/>
  <c r="H199" i="1"/>
  <c r="H198" i="1"/>
  <c r="H197" i="1"/>
  <c r="H196" i="1"/>
  <c r="H195" i="1"/>
  <c r="H194" i="1"/>
  <c r="H193" i="1"/>
  <c r="H192" i="1"/>
  <c r="H191" i="1"/>
  <c r="H190" i="1"/>
  <c r="H189" i="1"/>
  <c r="H188" i="1"/>
  <c r="H187" i="1"/>
  <c r="H186" i="1"/>
  <c r="H185" i="1"/>
  <c r="H184" i="1"/>
  <c r="H183" i="1"/>
  <c r="H182" i="1"/>
  <c r="H181" i="1"/>
  <c r="H180" i="1"/>
  <c r="H179" i="1"/>
  <c r="H178" i="1"/>
  <c r="H177" i="1"/>
  <c r="H176" i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163" i="1"/>
  <c r="H162" i="1"/>
  <c r="H161" i="1"/>
  <c r="H160" i="1"/>
  <c r="H159" i="1"/>
  <c r="H158" i="1"/>
  <c r="H157" i="1"/>
  <c r="H156" i="1"/>
  <c r="H155" i="1"/>
  <c r="H154" i="1"/>
  <c r="H153" i="1"/>
  <c r="H152" i="1"/>
  <c r="H151" i="1"/>
  <c r="H150" i="1"/>
  <c r="H149" i="1"/>
  <c r="H148" i="1"/>
  <c r="H147" i="1"/>
  <c r="H146" i="1"/>
  <c r="H145" i="1"/>
  <c r="H144" i="1"/>
  <c r="H143" i="1"/>
  <c r="H142" i="1"/>
  <c r="H141" i="1"/>
  <c r="H140" i="1"/>
  <c r="H139" i="1"/>
  <c r="H138" i="1"/>
  <c r="H137" i="1"/>
  <c r="H136" i="1"/>
  <c r="H135" i="1"/>
  <c r="H134" i="1"/>
  <c r="H133" i="1"/>
  <c r="H132" i="1"/>
  <c r="H131" i="1"/>
  <c r="H130" i="1"/>
  <c r="H129" i="1"/>
  <c r="H128" i="1"/>
  <c r="H127" i="1"/>
  <c r="H122" i="1"/>
  <c r="H121" i="1"/>
  <c r="H120" i="1"/>
  <c r="H119" i="1"/>
  <c r="H118" i="1"/>
  <c r="H117" i="1"/>
  <c r="H116" i="1"/>
  <c r="H115" i="1"/>
  <c r="H114" i="1"/>
  <c r="H113" i="1"/>
  <c r="H112" i="1"/>
  <c r="H111" i="1"/>
  <c r="H110" i="1"/>
  <c r="H109" i="1"/>
  <c r="H108" i="1"/>
  <c r="H107" i="1"/>
  <c r="H106" i="1"/>
  <c r="H105" i="1"/>
  <c r="H104" i="1"/>
  <c r="H103" i="1"/>
  <c r="H102" i="1"/>
  <c r="H101" i="1"/>
  <c r="H100" i="1"/>
  <c r="H99" i="1"/>
  <c r="H98" i="1"/>
  <c r="H97" i="1"/>
  <c r="H96" i="1"/>
  <c r="H95" i="1"/>
  <c r="H94" i="1"/>
  <c r="H93" i="1"/>
  <c r="H92" i="1"/>
  <c r="H91" i="1"/>
  <c r="H90" i="1"/>
  <c r="H89" i="1"/>
  <c r="H88" i="1"/>
  <c r="H87" i="1"/>
  <c r="H86" i="1"/>
  <c r="H85" i="1"/>
  <c r="H84" i="1"/>
  <c r="H83" i="1"/>
  <c r="H82" i="1"/>
  <c r="H81" i="1"/>
  <c r="H80" i="1"/>
  <c r="H79" i="1"/>
  <c r="H78" i="1"/>
  <c r="H77" i="1"/>
  <c r="H76" i="1"/>
  <c r="H75" i="1"/>
  <c r="H74" i="1"/>
  <c r="H73" i="1"/>
  <c r="H72" i="1"/>
  <c r="H71" i="1"/>
  <c r="H70" i="1"/>
  <c r="H69" i="1"/>
  <c r="H68" i="1"/>
  <c r="H67" i="1"/>
  <c r="H66" i="1"/>
  <c r="H65" i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7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  <c r="H13" i="1"/>
  <c r="H12" i="1"/>
  <c r="H11" i="1"/>
  <c r="H10" i="1"/>
  <c r="H9" i="1"/>
  <c r="H8" i="1"/>
  <c r="H7" i="1"/>
  <c r="H6" i="1"/>
  <c r="H5" i="1"/>
  <c r="H4" i="1"/>
</calcChain>
</file>

<file path=xl/sharedStrings.xml><?xml version="1.0" encoding="utf-8"?>
<sst xmlns="http://schemas.openxmlformats.org/spreadsheetml/2006/main" count="5503" uniqueCount="804">
  <si>
    <r>
      <rPr>
        <b/>
        <sz val="11"/>
        <color rgb="FFFF0000"/>
        <rFont val="Calibri"/>
        <charset val="134"/>
        <scheme val="minor"/>
      </rPr>
      <t xml:space="preserve">义乌嘟爱玩具有限公司价格表   Price list of Yiwu Duai Toys Co., LTD                                                                                                                                                                                                                      联系人：李健.联系电话：16715799000.18267073530 Contact person: Li Jian, Tel: 16715799000.18267073530                                                                                                                           义乌国际商贸城二楼G2东45号门4街15662店  Shop 15662, 4th Street, Gate 45, G2 East, 2nd Floor, Yiwu International Trade Cit。                                                                                            </t>
    </r>
    <r>
      <rPr>
        <b/>
        <sz val="11"/>
        <color theme="0"/>
        <rFont val="Calibri"/>
        <charset val="134"/>
        <scheme val="minor"/>
      </rPr>
      <t>此表价格，适用于整条货柜，整条货柜混拼。不符合要求的，增加，运费，人工，等成本3% 材质，                                                                                                                                                                                                                                                     This table price is applicable to the whole container, the whole container mix. Does not meet the requirements, increase, freight, labor, and other costs 3% material,</t>
    </r>
  </si>
  <si>
    <t>图片</t>
  </si>
  <si>
    <t>工厂货号</t>
  </si>
  <si>
    <t>颜色</t>
  </si>
  <si>
    <t>装箱数</t>
  </si>
  <si>
    <t>工厂单价</t>
  </si>
  <si>
    <t>义乌单价</t>
  </si>
  <si>
    <r>
      <rPr>
        <b/>
        <sz val="9"/>
        <color rgb="FFFF0000"/>
        <rFont val="宋体"/>
        <charset val="134"/>
      </rPr>
      <t>车体尺寸</t>
    </r>
    <r>
      <rPr>
        <b/>
        <sz val="9"/>
        <color rgb="FFFF0000"/>
        <rFont val="Arial"/>
        <charset val="134"/>
      </rPr>
      <t xml:space="preserve">         </t>
    </r>
  </si>
  <si>
    <t>体积</t>
  </si>
  <si>
    <t>毛重</t>
  </si>
  <si>
    <t>最终配置</t>
  </si>
  <si>
    <r>
      <rPr>
        <b/>
        <sz val="10"/>
        <color rgb="FFFF0000"/>
        <rFont val="宋体"/>
        <charset val="134"/>
      </rPr>
      <t>起订量</t>
    </r>
    <r>
      <rPr>
        <b/>
        <sz val="10"/>
        <color rgb="FFFF0000"/>
        <rFont val="Arial"/>
        <charset val="134"/>
      </rPr>
      <t xml:space="preserve"> </t>
    </r>
  </si>
  <si>
    <t xml:space="preserve">出货时间           </t>
  </si>
  <si>
    <r>
      <rPr>
        <b/>
        <sz val="9"/>
        <color rgb="FFFF0000"/>
        <rFont val="宋体"/>
        <charset val="134"/>
      </rPr>
      <t>选配</t>
    </r>
    <r>
      <rPr>
        <b/>
        <sz val="9"/>
        <color rgb="FFFF0000"/>
        <rFont val="Arial"/>
        <charset val="134"/>
      </rPr>
      <t xml:space="preserve"> </t>
    </r>
  </si>
  <si>
    <r>
      <rPr>
        <b/>
        <sz val="9"/>
        <color rgb="FFFF0000"/>
        <rFont val="宋体"/>
        <charset val="134"/>
      </rPr>
      <t>证书</t>
    </r>
    <r>
      <rPr>
        <b/>
        <sz val="9"/>
        <color rgb="FFFF0000"/>
        <rFont val="Arial"/>
        <charset val="134"/>
      </rPr>
      <t xml:space="preserve">        </t>
    </r>
  </si>
  <si>
    <t>PHOTO</t>
  </si>
  <si>
    <t>Article number</t>
  </si>
  <si>
    <t>COLOR</t>
  </si>
  <si>
    <t>PCS</t>
  </si>
  <si>
    <t xml:space="preserve"> FACTORY-PRICE </t>
  </si>
  <si>
    <t>YIWU-PRICE</t>
  </si>
  <si>
    <t>PRODUCT SIZE(CM)</t>
  </si>
  <si>
    <t>CBM</t>
  </si>
  <si>
    <t>G.W.</t>
  </si>
  <si>
    <t>Final configuration</t>
  </si>
  <si>
    <t>Minimum quantity</t>
  </si>
  <si>
    <t>Order time</t>
  </si>
  <si>
    <t>SELECTION</t>
  </si>
  <si>
    <t>certificate</t>
  </si>
  <si>
    <t>LM</t>
  </si>
  <si>
    <r>
      <rPr>
        <sz val="10"/>
        <rFont val="Arial"/>
        <charset val="134"/>
      </rPr>
      <t xml:space="preserve">996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</si>
  <si>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 xml:space="preserve"> blue
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 xml:space="preserve"> green
</t>
    </r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 xml:space="preserve"> white
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 xml:space="preserve"> yellow</t>
    </r>
  </si>
  <si>
    <t>70X41X48CM</t>
  </si>
  <si>
    <t>5.2KG           6.2KG</t>
  </si>
  <si>
    <r>
      <rPr>
        <sz val="9"/>
        <color theme="1"/>
        <rFont val="方正粗黑宋简体"/>
        <charset val="134"/>
      </rPr>
      <t>单电单驱，多功能播放器，有音乐早教，</t>
    </r>
    <r>
      <rPr>
        <sz val="9"/>
        <color theme="1"/>
        <rFont val="Arial"/>
        <charset val="134"/>
      </rPr>
      <t>LED</t>
    </r>
    <r>
      <rPr>
        <sz val="9"/>
        <color theme="1"/>
        <rFont val="方正粗黑宋简体"/>
        <charset val="134"/>
      </rPr>
      <t>灯光，可前进后退。</t>
    </r>
    <r>
      <rPr>
        <sz val="9"/>
        <color theme="1"/>
        <rFont val="Arial"/>
        <charset val="134"/>
      </rPr>
      <t xml:space="preserve">
</t>
    </r>
    <r>
      <rPr>
        <sz val="9"/>
        <color rgb="FFFF0000"/>
        <rFont val="Arial"/>
        <charset val="134"/>
      </rPr>
      <t>Single electric single drive, multi-functional player, with music early education, LED light, can move forward and backward.</t>
    </r>
  </si>
  <si>
    <t>20PCS</t>
  </si>
  <si>
    <t>10-15.day</t>
  </si>
  <si>
    <r>
      <rPr>
        <sz val="10"/>
        <rFont val="Arial"/>
        <charset val="134"/>
      </rPr>
      <t xml:space="preserve">996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V380*2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</si>
  <si>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sz val="10"/>
        <rFont val="Arial"/>
        <charset val="134"/>
      </rPr>
      <t xml:space="preserve">996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
</t>
    </r>
    <r>
      <rPr>
        <sz val="10"/>
        <rFont val="宋体"/>
        <charset val="134"/>
      </rPr>
      <t>涂鸦</t>
    </r>
    <r>
      <rPr>
        <sz val="10"/>
        <rFont val="Arial"/>
        <charset val="134"/>
      </rPr>
      <t xml:space="preserve">                        </t>
    </r>
    <r>
      <rPr>
        <sz val="10"/>
        <color rgb="FFFF0000"/>
        <rFont val="Arial"/>
        <charset val="134"/>
      </rPr>
      <t xml:space="preserve">graffiti </t>
    </r>
    <r>
      <rPr>
        <sz val="10"/>
        <rFont val="Arial"/>
        <charset val="134"/>
      </rPr>
      <t xml:space="preserve"> </t>
    </r>
  </si>
  <si>
    <r>
      <rPr>
        <b/>
        <sz val="10"/>
        <rFont val="宋体"/>
        <charset val="134"/>
      </rPr>
      <t>涂鸦款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Doodle style</t>
    </r>
  </si>
  <si>
    <t>XR</t>
  </si>
  <si>
    <r>
      <rPr>
        <sz val="10"/>
        <rFont val="Arial"/>
        <charset val="134"/>
      </rPr>
      <t xml:space="preserve">608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</si>
  <si>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 xml:space="preserve">
红色 red
黄色yellow
蓝色blue  </t>
  </si>
  <si>
    <t>65X45X38CM</t>
  </si>
  <si>
    <t>3.6KG   
4.6KG</t>
  </si>
  <si>
    <t>一键启动，早教故事儿歌，炫彩灯光
One-click start, early education stories and children's songs, dazzling lights</t>
  </si>
  <si>
    <r>
      <rPr>
        <sz val="10"/>
        <rFont val="Arial"/>
        <charset val="134"/>
      </rPr>
      <t xml:space="preserve">608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
</t>
    </r>
    <r>
      <rPr>
        <sz val="10"/>
        <color rgb="FFFF0000"/>
        <rFont val="宋体"/>
        <charset val="134"/>
      </rPr>
      <t>涂鸦色</t>
    </r>
    <r>
      <rPr>
        <sz val="10"/>
        <color rgb="FFFF0000"/>
        <rFont val="Arial"/>
        <charset val="134"/>
      </rPr>
      <t xml:space="preserve">  
Graffiti color</t>
    </r>
  </si>
  <si>
    <r>
      <rPr>
        <sz val="9"/>
        <rFont val="方正粗黑宋简体"/>
        <charset val="134"/>
      </rPr>
      <t xml:space="preserve">
</t>
    </r>
    <r>
      <rPr>
        <sz val="9"/>
        <color rgb="FFFF0000"/>
        <rFont val="方正粗黑宋简体"/>
        <charset val="134"/>
      </rPr>
      <t>涂鸦色  
Graffiti color</t>
    </r>
  </si>
  <si>
    <t>BDF</t>
  </si>
  <si>
    <r>
      <rPr>
        <sz val="10"/>
        <rFont val="Arial"/>
        <charset val="134"/>
      </rPr>
      <t xml:space="preserve">608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</si>
  <si>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 xml:space="preserve">
粉色 pink
绿色 green
红色red
 蓝色blue</t>
  </si>
  <si>
    <t>80*45*50CM</t>
  </si>
  <si>
    <t>6.5KG   
7KG</t>
  </si>
  <si>
    <r>
      <rPr>
        <sz val="10"/>
        <rFont val="Arial"/>
        <charset val="134"/>
      </rPr>
      <t xml:space="preserve">608
</t>
    </r>
    <r>
      <rPr>
        <b/>
        <sz val="10"/>
        <color rgb="FFFF000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</si>
  <si>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PS</t>
  </si>
  <si>
    <r>
      <rPr>
        <sz val="10"/>
        <rFont val="Arial"/>
        <charset val="134"/>
      </rPr>
      <t xml:space="preserve">828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</si>
  <si>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 xml:space="preserve">
粉色 pink
黄色.Yellow
红色  Red
蓝色 blue
绿色 green</t>
  </si>
  <si>
    <t>75*42*52CM</t>
  </si>
  <si>
    <t>5.7KG   
6.7KG</t>
  </si>
  <si>
    <t>电动款：小靠背/音乐/灯光
MP3插口电量显示USB蓝牙/
Electric model: Small backrest/music/lighting
MP3 port battery level display USB Bluetooth /</t>
  </si>
  <si>
    <t>皮座椅Leather seats+8RMB
烤漆Baking varnish+20RMB 
涂鸦 graffiti+20RMB
EVA发泡胎EVAfoam tire+30RMB
遮阳棚Sunshade canopy+15RMB
常规彩盒graphic carton+4RMB</t>
  </si>
  <si>
    <t>CCC
EN71
GCC</t>
  </si>
  <si>
    <r>
      <rPr>
        <sz val="10"/>
        <rFont val="Arial"/>
        <charset val="134"/>
      </rPr>
      <t xml:space="preserve">828T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</si>
  <si>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75*42*95CM</t>
  </si>
  <si>
    <t>6.4KG   
7.4KG</t>
  </si>
  <si>
    <t>推把电动款：音乐/灯光/推把控制方向
/带护栏/MP3插口电量显示USB蓝牙
Electric push-handle model: Music/lights/push-handle control direction
/ With guardrail /MP3 port, battery level display, USB, Bluetooth</t>
  </si>
  <si>
    <r>
      <rPr>
        <sz val="10"/>
        <rFont val="Arial"/>
        <charset val="134"/>
      </rPr>
      <t xml:space="preserve">818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</si>
  <si>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818T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</si>
  <si>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838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</si>
  <si>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838T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</si>
  <si>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858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</si>
  <si>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858T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</si>
  <si>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618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</si>
  <si>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80*45*52CM</t>
  </si>
  <si>
    <t>6.2KG   
7.2KG</t>
  </si>
  <si>
    <r>
      <rPr>
        <sz val="10"/>
        <rFont val="Arial"/>
        <charset val="134"/>
      </rPr>
      <t xml:space="preserve">618T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</si>
  <si>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 xml:space="preserve">
粉色 pink
桔色 Orange
灰色  Gray
蓝色 blue
绿色 green</t>
  </si>
  <si>
    <r>
      <rPr>
        <sz val="10"/>
        <rFont val="Arial"/>
        <charset val="134"/>
      </rPr>
      <t xml:space="preserve">628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</si>
  <si>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628T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</si>
  <si>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658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</si>
  <si>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658T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</si>
  <si>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638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</si>
  <si>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638T
</t>
    </r>
    <r>
      <rPr>
        <b/>
        <sz val="10"/>
        <color rgb="FFFF0000"/>
        <rFont val="Arial"/>
        <charset val="134"/>
      </rPr>
      <t>6V4.5A*1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</si>
  <si>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DM</t>
  </si>
  <si>
    <r>
      <rPr>
        <sz val="10"/>
        <rFont val="Arial"/>
        <charset val="134"/>
      </rPr>
      <t xml:space="preserve">DM-400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</si>
  <si>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 xml:space="preserve"> blue
</t>
    </r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 xml:space="preserve"> green
</t>
    </r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 xml:space="preserve"> white</t>
    </r>
  </si>
  <si>
    <t>71*40*54CM</t>
  </si>
  <si>
    <t>5.3KG                  
6.1KG</t>
  </si>
  <si>
    <r>
      <rPr>
        <sz val="9"/>
        <color theme="1"/>
        <rFont val="方正粗黑宋简体"/>
        <charset val="134"/>
      </rPr>
      <t>警车造型，可亮警灯，警笛音效，储物箱，有灯光，音乐。</t>
    </r>
    <r>
      <rPr>
        <sz val="9"/>
        <color theme="1"/>
        <rFont val="Arial"/>
        <charset val="134"/>
      </rPr>
      <t xml:space="preserve">
</t>
    </r>
    <r>
      <rPr>
        <sz val="9"/>
        <color rgb="FFFF0000"/>
        <rFont val="Arial"/>
        <charset val="134"/>
      </rPr>
      <t>Police car style, with flashing sirens, police siren sound effect, storage box, equipped with lights and music.</t>
    </r>
  </si>
  <si>
    <r>
      <rPr>
        <sz val="10"/>
        <rFont val="Arial"/>
        <charset val="134"/>
      </rPr>
      <t xml:space="preserve">DM-400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V380*2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</si>
  <si>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sz val="10"/>
        <rFont val="Arial"/>
        <charset val="134"/>
      </rPr>
      <t xml:space="preserve">DM-400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V380*2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</si>
  <si>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sz val="10"/>
        <rFont val="Arial"/>
        <charset val="134"/>
      </rPr>
      <t xml:space="preserve">DM-400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V380*2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
+</t>
    </r>
    <r>
      <rPr>
        <sz val="10"/>
        <rFont val="宋体"/>
        <charset val="134"/>
      </rPr>
      <t>遥控器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+Remote control</t>
    </r>
    <r>
      <rPr>
        <sz val="10"/>
        <rFont val="Arial"/>
        <charset val="134"/>
      </rPr>
      <t xml:space="preserve">
</t>
    </r>
  </si>
  <si>
    <r>
      <rPr>
        <sz val="10"/>
        <rFont val="Arial"/>
        <charset val="134"/>
      </rPr>
      <t xml:space="preserve">DM-500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</si>
  <si>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 xml:space="preserve"> yellow
</t>
    </r>
    <r>
      <rPr>
        <b/>
        <sz val="10"/>
        <rFont val="宋体"/>
        <charset val="134"/>
      </rPr>
      <t>粉</t>
    </r>
    <r>
      <rPr>
        <b/>
        <sz val="10"/>
        <rFont val="Arial"/>
        <charset val="134"/>
      </rPr>
      <t xml:space="preserve">  pink
</t>
    </r>
    <r>
      <rPr>
        <b/>
        <sz val="10"/>
        <rFont val="宋体"/>
        <charset val="134"/>
      </rPr>
      <t>粉白</t>
    </r>
    <r>
      <rPr>
        <b/>
        <sz val="10"/>
        <rFont val="Arial"/>
        <charset val="134"/>
      </rPr>
      <t xml:space="preserve">
Pink and white
</t>
    </r>
    <r>
      <rPr>
        <b/>
        <sz val="10"/>
        <rFont val="宋体"/>
        <charset val="134"/>
      </rPr>
      <t>粉紫</t>
    </r>
    <r>
      <rPr>
        <b/>
        <sz val="10"/>
        <rFont val="Arial"/>
        <charset val="134"/>
      </rPr>
      <t xml:space="preserve">
Pinkish purple
</t>
    </r>
    <r>
      <rPr>
        <b/>
        <sz val="10"/>
        <rFont val="宋体"/>
        <charset val="134"/>
      </rPr>
      <t>玫红蓝</t>
    </r>
    <r>
      <rPr>
        <b/>
        <sz val="10"/>
        <rFont val="Arial"/>
        <charset val="134"/>
      </rPr>
      <t xml:space="preserve">
Magenta blue</t>
    </r>
  </si>
  <si>
    <r>
      <rPr>
        <sz val="10"/>
        <rFont val="Arial"/>
        <charset val="134"/>
      </rPr>
      <t xml:space="preserve">DM-500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V380*2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</si>
  <si>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sz val="10"/>
        <rFont val="Arial"/>
        <charset val="134"/>
      </rPr>
      <t xml:space="preserve">DM-500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V380*2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</si>
  <si>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sz val="10"/>
        <rFont val="Arial"/>
        <charset val="134"/>
      </rPr>
      <t xml:space="preserve">DM-500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V380*2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
+</t>
    </r>
    <r>
      <rPr>
        <sz val="10"/>
        <rFont val="宋体"/>
        <charset val="134"/>
      </rPr>
      <t>遥控器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+Remote control</t>
    </r>
    <r>
      <rPr>
        <sz val="10"/>
        <rFont val="Arial"/>
        <charset val="134"/>
      </rPr>
      <t xml:space="preserve">
</t>
    </r>
  </si>
  <si>
    <t>HDM</t>
  </si>
  <si>
    <r>
      <rPr>
        <sz val="10"/>
        <rFont val="Arial"/>
        <charset val="134"/>
      </rPr>
      <t xml:space="preserve">903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</si>
  <si>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粉色 pink
红色 red
灰色 Grey  
黑色 black
蓝色 blue</t>
  </si>
  <si>
    <t>72*38*31CM</t>
  </si>
  <si>
    <t>5.3KG   
6.3KG</t>
  </si>
  <si>
    <t xml:space="preserve">灯光、音乐、播放器、
Lighting, music, player, </t>
  </si>
  <si>
    <r>
      <rPr>
        <sz val="10"/>
        <rFont val="Arial"/>
        <charset val="134"/>
      </rPr>
      <t xml:space="preserve">903P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</si>
  <si>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6.45KG   
7.45KG</t>
  </si>
  <si>
    <t>电动单驱+推把+护栏款+兰牙USB音乐.加蓬子.
Electric single drive + push handle + guardrail model + Lanya USB music. Gabonzi.</t>
  </si>
  <si>
    <r>
      <rPr>
        <sz val="10"/>
        <rFont val="Arial"/>
        <charset val="134"/>
      </rPr>
      <t xml:space="preserve">9188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</si>
  <si>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9188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</si>
  <si>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809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</si>
  <si>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粉色 pink
红色 red
紫色  purple
黑色 black
蓝色 blue</t>
  </si>
  <si>
    <t>65*38*29CM</t>
  </si>
  <si>
    <t>4.3KG   
5.3KG</t>
  </si>
  <si>
    <t>两个按键音乐.前灯灯光.方向盘一键快装
Two button music. Headlight illumination. One-click quick installation on the steering wheel</t>
  </si>
  <si>
    <r>
      <rPr>
        <sz val="10"/>
        <rFont val="Arial"/>
        <charset val="134"/>
      </rPr>
      <t xml:space="preserve">803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</si>
  <si>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红色 red
蓝色 blue
桔色 Orange
白色  White
黄色yellow
绿色 green</t>
  </si>
  <si>
    <t>5.4KG   
6.4KG</t>
  </si>
  <si>
    <t xml:space="preserve">                                        
早教音乐板   炫彩灯光                            
Early education music board dazzling lights single </t>
  </si>
  <si>
    <t>蓝牙bluetooth+5RMB</t>
  </si>
  <si>
    <r>
      <rPr>
        <sz val="10"/>
        <rFont val="Arial"/>
        <charset val="134"/>
      </rPr>
      <t xml:space="preserve">803
</t>
    </r>
    <r>
      <rPr>
        <b/>
        <sz val="10"/>
        <color rgb="FFFF000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</si>
  <si>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803A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</si>
  <si>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 xml:space="preserve">
粉色 pink
蓝色 blue
绿色 green</t>
  </si>
  <si>
    <r>
      <rPr>
        <sz val="10"/>
        <rFont val="Arial"/>
        <charset val="134"/>
      </rPr>
      <t xml:space="preserve">808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</si>
  <si>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 xml:space="preserve">
粉色 pink
蓝色 blue
绿色 green
红色 red
灰色 Grey</t>
  </si>
  <si>
    <t>65*40*31CM</t>
  </si>
  <si>
    <t>粉色 pink
蓝色 blue
绿色 green
红色 red
灰色 Grey</t>
  </si>
  <si>
    <t>FLT</t>
  </si>
  <si>
    <r>
      <rPr>
        <sz val="10"/>
        <rFont val="Arial"/>
        <charset val="134"/>
      </rPr>
      <t xml:space="preserve">868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</si>
  <si>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 xml:space="preserve">  red
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 xml:space="preserve">  blue
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 xml:space="preserve"> yellow
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 xml:space="preserve"> green
</t>
    </r>
    <r>
      <rPr>
        <b/>
        <sz val="10"/>
        <rFont val="宋体"/>
        <charset val="134"/>
      </rPr>
      <t>玫红</t>
    </r>
    <r>
      <rPr>
        <b/>
        <sz val="10"/>
        <rFont val="Arial"/>
        <charset val="134"/>
      </rPr>
      <t xml:space="preserve">
Rose red</t>
    </r>
  </si>
  <si>
    <t>73*42*93CM</t>
  </si>
  <si>
    <t>6KG           8KG</t>
  </si>
  <si>
    <r>
      <rPr>
        <sz val="10"/>
        <color theme="1"/>
        <rFont val="方正粗黑宋简体"/>
        <charset val="134"/>
      </rPr>
      <t>单电单驱，带推把，可控制方向</t>
    </r>
    <r>
      <rPr>
        <sz val="10"/>
        <color theme="1"/>
        <rFont val="Arial"/>
        <charset val="134"/>
      </rPr>
      <t xml:space="preserve"> </t>
    </r>
    <r>
      <rPr>
        <sz val="10"/>
        <color theme="1"/>
        <rFont val="方正粗黑宋简体"/>
        <charset val="134"/>
      </rPr>
      <t>，有护栏，脚踏，带灯光，音乐。</t>
    </r>
    <r>
      <rPr>
        <sz val="10"/>
        <color theme="1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Single electric single drive, with handlebar, controllable direction, equipped with guardrail, pedal, with lights and music.</t>
    </r>
  </si>
  <si>
    <t>音乐播放器，USB带蓝牙+4元，
皮座+6元，
EVA车轮+30,
小遥控，只能前进后退＋20</t>
  </si>
  <si>
    <r>
      <rPr>
        <sz val="10"/>
        <rFont val="Arial"/>
        <charset val="134"/>
      </rPr>
      <t xml:space="preserve">868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
+</t>
    </r>
    <r>
      <rPr>
        <sz val="10"/>
        <rFont val="宋体"/>
        <charset val="134"/>
      </rPr>
      <t>车蓬</t>
    </r>
    <r>
      <rPr>
        <sz val="10"/>
        <rFont val="Arial"/>
        <charset val="134"/>
      </rPr>
      <t xml:space="preserve">
</t>
    </r>
    <r>
      <rPr>
        <sz val="10"/>
        <color rgb="FFFF0000"/>
        <rFont val="Arial"/>
        <charset val="134"/>
      </rPr>
      <t>+Car canopy</t>
    </r>
  </si>
  <si>
    <t>MZ</t>
  </si>
  <si>
    <r>
      <rPr>
        <sz val="10"/>
        <rFont val="Arial"/>
        <charset val="134"/>
      </rPr>
      <t xml:space="preserve">5188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</si>
  <si>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桔</t>
    </r>
    <r>
      <rPr>
        <b/>
        <sz val="10"/>
        <rFont val="Arial"/>
        <charset val="134"/>
      </rPr>
      <t xml:space="preserve">  Orange
</t>
    </r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 xml:space="preserve">   red
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 xml:space="preserve">   green</t>
    </r>
  </si>
  <si>
    <t>65X40X38CM</t>
  </si>
  <si>
    <t>4.3KG           5KG</t>
  </si>
  <si>
    <r>
      <rPr>
        <sz val="10"/>
        <color theme="1"/>
        <rFont val="宋体"/>
        <charset val="134"/>
      </rPr>
      <t>单电单驱，多功能播放器，有音乐早教，</t>
    </r>
    <r>
      <rPr>
        <sz val="10"/>
        <color theme="1"/>
        <rFont val="Arial"/>
        <charset val="134"/>
      </rPr>
      <t>LED</t>
    </r>
    <r>
      <rPr>
        <sz val="10"/>
        <color theme="1"/>
        <rFont val="宋体"/>
        <charset val="134"/>
      </rPr>
      <t>灯光，可前进后退。</t>
    </r>
    <r>
      <rPr>
        <sz val="10"/>
        <color theme="1"/>
        <rFont val="Arial"/>
        <charset val="134"/>
      </rPr>
      <t xml:space="preserve">
</t>
    </r>
    <r>
      <rPr>
        <sz val="10"/>
        <color rgb="FFFF0000"/>
        <rFont val="Arial"/>
        <charset val="134"/>
      </rPr>
      <t>Single electric single drive, multi-functional player, with music early education, LED light, can move forward and backward.</t>
    </r>
  </si>
  <si>
    <t>SMT</t>
  </si>
  <si>
    <r>
      <rPr>
        <sz val="10"/>
        <rFont val="Arial"/>
        <charset val="134"/>
      </rPr>
      <t xml:space="preserve">916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</si>
  <si>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粉</t>
    </r>
    <r>
      <rPr>
        <b/>
        <sz val="10"/>
        <rFont val="Arial"/>
        <charset val="134"/>
      </rPr>
      <t xml:space="preserve">  pink
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 xml:space="preserve">  green
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 xml:space="preserve">  blue
</t>
    </r>
    <r>
      <rPr>
        <b/>
        <sz val="10"/>
        <rFont val="宋体"/>
        <charset val="134"/>
      </rPr>
      <t>桔</t>
    </r>
    <r>
      <rPr>
        <b/>
        <sz val="10"/>
        <rFont val="Arial"/>
        <charset val="134"/>
      </rPr>
      <t xml:space="preserve">  Orange
</t>
    </r>
    <r>
      <rPr>
        <b/>
        <sz val="10"/>
        <rFont val="宋体"/>
        <charset val="134"/>
      </rPr>
      <t>玫红</t>
    </r>
    <r>
      <rPr>
        <b/>
        <sz val="10"/>
        <rFont val="Arial"/>
        <charset val="134"/>
      </rPr>
      <t xml:space="preserve">  Rose red</t>
    </r>
  </si>
  <si>
    <t>59*37*45cm</t>
  </si>
  <si>
    <t>4.4KG              
5.3KG</t>
  </si>
  <si>
    <r>
      <rPr>
        <b/>
        <sz val="10"/>
        <color theme="1"/>
        <rFont val="宋体"/>
        <charset val="134"/>
      </rPr>
      <t>单电单驱，有灯光，没有播放器。</t>
    </r>
    <r>
      <rPr>
        <b/>
        <sz val="10"/>
        <color theme="1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Single power supply, single drive, with lights, no player.</t>
    </r>
  </si>
  <si>
    <t>JLT</t>
  </si>
  <si>
    <r>
      <rPr>
        <sz val="10"/>
        <rFont val="Arial"/>
        <charset val="134"/>
      </rPr>
      <t xml:space="preserve">529                    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     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</si>
  <si>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yellow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blue</t>
    </r>
  </si>
  <si>
    <t>85*38*42CM</t>
  </si>
  <si>
    <t>13KG   
16KG</t>
  </si>
  <si>
    <r>
      <rPr>
        <sz val="10"/>
        <rFont val="宋体"/>
        <charset val="134"/>
      </rPr>
      <t>灯光、音乐、播放器、单驱动、</t>
    </r>
    <r>
      <rPr>
        <sz val="10"/>
        <rFont val="Arial"/>
        <charset val="134"/>
      </rPr>
      <t>380</t>
    </r>
    <r>
      <rPr>
        <sz val="10"/>
        <rFont val="宋体"/>
        <charset val="134"/>
      </rPr>
      <t>电机、</t>
    </r>
    <r>
      <rPr>
        <sz val="10"/>
        <rFont val="Arial"/>
        <charset val="134"/>
      </rPr>
      <t>6V4</t>
    </r>
    <r>
      <rPr>
        <sz val="10"/>
        <rFont val="宋体"/>
        <charset val="134"/>
      </rPr>
      <t>电瓶</t>
    </r>
    <r>
      <rPr>
        <sz val="10"/>
        <rFont val="Arial"/>
        <charset val="134"/>
      </rPr>
      <t xml:space="preserve">
</t>
    </r>
    <r>
      <rPr>
        <sz val="10"/>
        <color rgb="FFFF0000"/>
        <rFont val="Arial"/>
        <charset val="134"/>
      </rPr>
      <t>Lighting, music, player, single drive, 380 motor, 6V4 battery</t>
    </r>
  </si>
  <si>
    <t>10PCS</t>
  </si>
  <si>
    <t>JS</t>
  </si>
  <si>
    <r>
      <rPr>
        <b/>
        <sz val="10"/>
        <rFont val="Arial"/>
        <charset val="134"/>
      </rPr>
      <t xml:space="preserve">530
</t>
    </r>
    <r>
      <rPr>
        <b/>
        <sz val="10"/>
        <color rgb="FFFF0000"/>
        <rFont val="Arial"/>
        <charset val="134"/>
      </rPr>
      <t>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380*1 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 </t>
    </r>
  </si>
  <si>
    <t>黑色 black
红色 red
黄色yellow
绿色 green</t>
  </si>
  <si>
    <t>66*44*42CM</t>
  </si>
  <si>
    <t>4.2KG     5.1KG</t>
  </si>
  <si>
    <t>灯光 ，音乐，
 lighting, music</t>
  </si>
  <si>
    <r>
      <rPr>
        <b/>
        <sz val="10"/>
        <rFont val="Arial"/>
        <charset val="134"/>
      </rPr>
      <t xml:space="preserve">9968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b/>
        <sz val="10"/>
        <color rgb="FFFF0000"/>
        <rFont val="Arial"/>
        <charset val="134"/>
      </rPr>
      <t>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 6V380*1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</si>
  <si>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黑</t>
    </r>
    <r>
      <rPr>
        <b/>
        <sz val="10"/>
        <rFont val="Arial"/>
        <charset val="134"/>
      </rPr>
      <t xml:space="preserve"> black</t>
    </r>
  </si>
  <si>
    <t>4.2KG
4.9KG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</si>
  <si>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               
</t>
    </r>
    <r>
      <rPr>
        <b/>
        <sz val="8"/>
        <rFont val="方正粗黑宋简体"/>
        <charset val="134"/>
      </rPr>
      <t>音乐</t>
    </r>
    <r>
      <rPr>
        <b/>
        <sz val="8"/>
        <rFont val="Arial"/>
        <charset val="134"/>
      </rPr>
      <t xml:space="preserve">  </t>
    </r>
    <r>
      <rPr>
        <b/>
        <sz val="8"/>
        <rFont val="方正粗黑宋简体"/>
        <charset val="134"/>
      </rPr>
      <t>灯光</t>
    </r>
    <r>
      <rPr>
        <b/>
        <sz val="8"/>
        <rFont val="Arial"/>
        <charset val="134"/>
      </rPr>
      <t xml:space="preserve"> </t>
    </r>
    <r>
      <rPr>
        <b/>
        <sz val="8"/>
        <rFont val="方正粗黑宋简体"/>
        <charset val="134"/>
      </rPr>
      <t>前进</t>
    </r>
    <r>
      <rPr>
        <b/>
        <sz val="8"/>
        <rFont val="Arial"/>
        <charset val="134"/>
      </rPr>
      <t xml:space="preserve">  </t>
    </r>
    <r>
      <rPr>
        <b/>
        <sz val="8"/>
        <rFont val="方正粗黑宋简体"/>
        <charset val="134"/>
      </rPr>
      <t>后退</t>
    </r>
    <r>
      <rPr>
        <b/>
        <sz val="8"/>
        <rFont val="Arial"/>
        <charset val="134"/>
      </rPr>
      <t xml:space="preserve">  6V380</t>
    </r>
    <r>
      <rPr>
        <b/>
        <sz val="8"/>
        <rFont val="方正粗黑宋简体"/>
        <charset val="134"/>
      </rPr>
      <t>电机</t>
    </r>
    <r>
      <rPr>
        <b/>
        <sz val="8"/>
        <rFont val="Arial"/>
        <charset val="134"/>
      </rPr>
      <t xml:space="preserve">  </t>
    </r>
    <r>
      <rPr>
        <b/>
        <sz val="8"/>
        <rFont val="方正粗黑宋简体"/>
        <charset val="134"/>
      </rPr>
      <t>，</t>
    </r>
    <r>
      <rPr>
        <b/>
        <sz val="8"/>
        <rFont val="Arial"/>
        <charset val="134"/>
      </rPr>
      <t>6V4AH</t>
    </r>
    <r>
      <rPr>
        <b/>
        <sz val="8"/>
        <rFont val="方正粗黑宋简体"/>
        <charset val="134"/>
      </rPr>
      <t>电瓶，单电单驱。</t>
    </r>
    <r>
      <rPr>
        <b/>
        <sz val="8"/>
        <rFont val="Arial"/>
        <charset val="134"/>
      </rPr>
      <t xml:space="preserve">
Music light forward and backward 6V380 motor, 6V4AH battery, single battery single drive.</t>
    </r>
  </si>
  <si>
    <r>
      <rPr>
        <sz val="10"/>
        <rFont val="Arial"/>
        <charset val="134"/>
      </rPr>
      <t xml:space="preserve">618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>6</t>
    </r>
    <r>
      <rPr>
        <b/>
        <sz val="10"/>
        <color rgb="FFFF0000"/>
        <rFont val="Arial"/>
        <charset val="134"/>
      </rPr>
      <t>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</si>
  <si>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 xml:space="preserve">, 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 xml:space="preserve">, 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>,                 
Red, blue, 
yellow,.</t>
    </r>
  </si>
  <si>
    <t>ZHAIYAO</t>
  </si>
  <si>
    <r>
      <rPr>
        <sz val="10"/>
        <rFont val="Arial"/>
        <charset val="134"/>
      </rPr>
      <t xml:space="preserve">5688-1                    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     </t>
    </r>
  </si>
  <si>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 white
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黑色</t>
    </r>
    <r>
      <rPr>
        <b/>
        <sz val="10"/>
        <rFont val="Arial"/>
        <charset val="134"/>
      </rPr>
      <t xml:space="preserve"> black
</t>
    </r>
    <r>
      <rPr>
        <b/>
        <sz val="10"/>
        <rFont val="宋体"/>
        <charset val="134"/>
      </rPr>
      <t>灰色</t>
    </r>
    <r>
      <rPr>
        <b/>
        <sz val="10"/>
        <rFont val="Arial"/>
        <charset val="134"/>
      </rPr>
      <t xml:space="preserve"> Grey
</t>
    </r>
    <r>
      <rPr>
        <b/>
        <sz val="10"/>
        <rFont val="宋体"/>
        <charset val="134"/>
      </rPr>
      <t>桔色</t>
    </r>
    <r>
      <rPr>
        <b/>
        <sz val="10"/>
        <rFont val="Arial"/>
        <charset val="134"/>
      </rPr>
      <t xml:space="preserve"> Orange</t>
    </r>
  </si>
  <si>
    <t>72*40*85CM</t>
  </si>
  <si>
    <r>
      <rPr>
        <sz val="10"/>
        <rFont val="宋体"/>
        <charset val="134"/>
      </rPr>
      <t>一键启动，早教音乐，推把可转向，护栏</t>
    </r>
    <r>
      <rPr>
        <sz val="10"/>
        <rFont val="Arial"/>
        <charset val="134"/>
      </rPr>
      <t xml:space="preserve">
</t>
    </r>
    <r>
      <rPr>
        <sz val="10"/>
        <color rgb="FFFF0000"/>
        <rFont val="Arial"/>
        <charset val="134"/>
      </rPr>
      <t>One-click start, early education music, push handle for steering, guardrail</t>
    </r>
  </si>
  <si>
    <t>烤漆Baking varnish+20RMB
棚子Sunshade canopy+10RMB
EVA发泡胎EVAfoam tire+28RMB
彩盒Color box+5RMB</t>
  </si>
  <si>
    <r>
      <rPr>
        <sz val="10"/>
        <rFont val="Arial"/>
        <charset val="134"/>
      </rPr>
      <t xml:space="preserve">3588-2                   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     </t>
    </r>
  </si>
  <si>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 white
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blue
</t>
    </r>
    <r>
      <rPr>
        <b/>
        <sz val="10"/>
        <rFont val="宋体"/>
        <charset val="134"/>
      </rPr>
      <t>绿色</t>
    </r>
    <r>
      <rPr>
        <b/>
        <sz val="10"/>
        <rFont val="Arial"/>
        <charset val="134"/>
      </rPr>
      <t xml:space="preserve"> green</t>
    </r>
  </si>
  <si>
    <t>烤漆Baking varnish+20RMB
EVA发泡胎EVAfoam tire+28RMB</t>
  </si>
  <si>
    <r>
      <rPr>
        <sz val="10"/>
        <rFont val="Arial"/>
        <charset val="134"/>
      </rPr>
      <t xml:space="preserve">815-3                   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     </t>
    </r>
  </si>
  <si>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 white
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blue
</t>
    </r>
    <r>
      <rPr>
        <b/>
        <sz val="10"/>
        <rFont val="宋体"/>
        <charset val="134"/>
      </rPr>
      <t>桔色</t>
    </r>
    <r>
      <rPr>
        <b/>
        <sz val="10"/>
        <rFont val="Arial"/>
        <charset val="134"/>
      </rPr>
      <t xml:space="preserve"> Orange</t>
    </r>
  </si>
  <si>
    <t>66*30*87CM</t>
  </si>
  <si>
    <t>4.6KG   
5.4KG</t>
  </si>
  <si>
    <t>烤漆Baking varnish+20RMB</t>
  </si>
  <si>
    <r>
      <rPr>
        <sz val="10"/>
        <rFont val="Arial"/>
        <charset val="134"/>
      </rPr>
      <t xml:space="preserve">815-3                  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     </t>
    </r>
  </si>
  <si>
    <r>
      <rPr>
        <sz val="10"/>
        <rFont val="Arial"/>
        <charset val="134"/>
      </rPr>
      <t xml:space="preserve">815-3                    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    
+</t>
    </r>
    <r>
      <rPr>
        <sz val="10"/>
        <rFont val="宋体"/>
        <charset val="134"/>
      </rPr>
      <t>烤漆色</t>
    </r>
    <r>
      <rPr>
        <sz val="10"/>
        <rFont val="Arial"/>
        <charset val="134"/>
      </rPr>
      <t xml:space="preserve">
</t>
    </r>
    <r>
      <rPr>
        <sz val="10"/>
        <color rgb="FFFF0000"/>
        <rFont val="Arial"/>
        <charset val="134"/>
      </rPr>
      <t xml:space="preserve">+Baking varnish </t>
    </r>
  </si>
  <si>
    <r>
      <rPr>
        <b/>
        <sz val="10"/>
        <rFont val="宋体"/>
        <charset val="134"/>
      </rPr>
      <t>烤漆红</t>
    </r>
    <r>
      <rPr>
        <b/>
        <sz val="10"/>
        <rFont val="Arial"/>
        <charset val="134"/>
      </rPr>
      <t xml:space="preserve"> 
Baking varnish red
</t>
    </r>
    <r>
      <rPr>
        <b/>
        <sz val="10"/>
        <rFont val="宋体"/>
        <charset val="134"/>
      </rPr>
      <t>烤漆蓝</t>
    </r>
    <r>
      <rPr>
        <b/>
        <sz val="10"/>
        <rFont val="Arial"/>
        <charset val="134"/>
      </rPr>
      <t xml:space="preserve">
 Baking varnish blue
</t>
    </r>
    <r>
      <rPr>
        <b/>
        <sz val="10"/>
        <rFont val="宋体"/>
        <charset val="134"/>
      </rPr>
      <t>烤漆银</t>
    </r>
    <r>
      <rPr>
        <b/>
        <sz val="10"/>
        <rFont val="Arial"/>
        <charset val="134"/>
      </rPr>
      <t xml:space="preserve">
Baking varnish silver</t>
    </r>
  </si>
  <si>
    <t>KN</t>
  </si>
  <si>
    <r>
      <rPr>
        <sz val="10"/>
        <rFont val="Arial"/>
        <charset val="134"/>
      </rPr>
      <t>KN-5188</t>
    </r>
    <r>
      <rPr>
        <sz val="10"/>
        <rFont val="方正粗黑宋简体"/>
        <charset val="134"/>
      </rPr>
      <t>电动款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>6V380*1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</si>
  <si>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米白</t>
    </r>
    <r>
      <rPr>
        <b/>
        <sz val="10"/>
        <rFont val="Arial"/>
        <charset val="134"/>
      </rPr>
      <t xml:space="preserve">off-white
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red
</t>
    </r>
    <r>
      <rPr>
        <b/>
        <sz val="10"/>
        <rFont val="宋体"/>
        <charset val="134"/>
      </rPr>
      <t>粉色</t>
    </r>
    <r>
      <rPr>
        <b/>
        <sz val="10"/>
        <rFont val="Arial"/>
        <charset val="134"/>
      </rPr>
      <t xml:space="preserve">pink
</t>
    </r>
    <r>
      <rPr>
        <b/>
        <sz val="10"/>
        <rFont val="宋体"/>
        <charset val="134"/>
      </rPr>
      <t>绿色</t>
    </r>
    <r>
      <rPr>
        <b/>
        <sz val="10"/>
        <rFont val="Arial"/>
        <charset val="134"/>
      </rPr>
      <t>green</t>
    </r>
  </si>
  <si>
    <t>78*50*44CM</t>
  </si>
  <si>
    <t>6.5KG   
7.5KG</t>
  </si>
  <si>
    <r>
      <rPr>
        <sz val="10"/>
        <rFont val="Arial"/>
        <charset val="134"/>
      </rPr>
      <t xml:space="preserve">
</t>
    </r>
    <r>
      <rPr>
        <sz val="10"/>
        <rFont val="宋体"/>
        <charset val="134"/>
      </rPr>
      <t>一键启动</t>
    </r>
    <r>
      <rPr>
        <sz val="10"/>
        <rFont val="Arial"/>
        <charset val="134"/>
      </rPr>
      <t xml:space="preserve"> </t>
    </r>
    <r>
      <rPr>
        <sz val="10"/>
        <rFont val="宋体"/>
        <charset val="134"/>
      </rPr>
      <t>多功能音乐播放器，音乐早教</t>
    </r>
    <r>
      <rPr>
        <sz val="10"/>
        <rFont val="Arial"/>
        <charset val="134"/>
      </rPr>
      <t xml:space="preserve"> </t>
    </r>
    <r>
      <rPr>
        <sz val="10"/>
        <rFont val="宋体"/>
        <charset val="134"/>
      </rPr>
      <t>故事</t>
    </r>
    <r>
      <rPr>
        <sz val="10"/>
        <rFont val="Arial"/>
        <charset val="134"/>
      </rPr>
      <t>, LED</t>
    </r>
    <r>
      <rPr>
        <sz val="10"/>
        <rFont val="宋体"/>
        <charset val="134"/>
      </rPr>
      <t>灯光，</t>
    </r>
    <r>
      <rPr>
        <sz val="10"/>
        <rFont val="Arial"/>
        <charset val="134"/>
      </rPr>
      <t xml:space="preserve"> </t>
    </r>
    <r>
      <rPr>
        <sz val="10"/>
        <rFont val="宋体"/>
        <charset val="134"/>
      </rPr>
      <t>脚踩油门前进后退</t>
    </r>
    <r>
      <rPr>
        <sz val="10"/>
        <rFont val="Arial"/>
        <charset val="134"/>
      </rPr>
      <t xml:space="preserve">.
</t>
    </r>
    <r>
      <rPr>
        <sz val="10"/>
        <color rgb="FFFF0000"/>
        <rFont val="Arial"/>
        <charset val="134"/>
      </rPr>
      <t>One click start multi-function music player, music early education story, LED light, foot step forward and back.</t>
    </r>
  </si>
  <si>
    <t>蓝牙USB +8元
Bluetooth USB +8 RMB
遥控+20元
Remote control +20 RMB
EVA软轮+30元
EVA Soft Wheel + 30RMB</t>
  </si>
  <si>
    <t>GCC证书</t>
  </si>
  <si>
    <r>
      <rPr>
        <sz val="10"/>
        <rFont val="Arial"/>
        <charset val="134"/>
      </rPr>
      <t>KN-5188</t>
    </r>
    <r>
      <rPr>
        <sz val="10"/>
        <rFont val="方正粗黑宋简体"/>
        <charset val="134"/>
      </rPr>
      <t>电动款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6V380*1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
+</t>
    </r>
    <r>
      <rPr>
        <sz val="10"/>
        <rFont val="方正粗黑宋简体"/>
        <charset val="134"/>
      </rPr>
      <t>蓝牙</t>
    </r>
    <r>
      <rPr>
        <sz val="10"/>
        <rFont val="Arial"/>
        <charset val="134"/>
      </rPr>
      <t xml:space="preserve">USB
</t>
    </r>
    <r>
      <rPr>
        <b/>
        <sz val="10"/>
        <color rgb="FFFF0000"/>
        <rFont val="Arial"/>
        <charset val="134"/>
      </rPr>
      <t>+Bluetooth USB</t>
    </r>
    <r>
      <rPr>
        <sz val="10"/>
        <rFont val="Arial"/>
        <charset val="134"/>
      </rPr>
      <t xml:space="preserve">
+</t>
    </r>
    <r>
      <rPr>
        <sz val="10"/>
        <rFont val="方正粗黑宋简体"/>
        <charset val="134"/>
      </rPr>
      <t>遥控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+Remote control</t>
    </r>
  </si>
  <si>
    <r>
      <rPr>
        <sz val="10"/>
        <rFont val="Arial"/>
        <charset val="134"/>
      </rPr>
      <t>KN-5188</t>
    </r>
    <r>
      <rPr>
        <sz val="10"/>
        <rFont val="方正粗黑宋简体"/>
        <charset val="134"/>
      </rPr>
      <t>电动款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6V380*2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</si>
  <si>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sz val="10"/>
        <rFont val="Arial"/>
        <charset val="134"/>
      </rPr>
      <t>KN-5188</t>
    </r>
    <r>
      <rPr>
        <sz val="10"/>
        <rFont val="方正粗黑宋简体"/>
        <charset val="134"/>
      </rPr>
      <t>电动款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>6V380*2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
+</t>
    </r>
    <r>
      <rPr>
        <sz val="10"/>
        <rFont val="方正粗黑宋简体"/>
        <charset val="134"/>
      </rPr>
      <t>蓝牙</t>
    </r>
    <r>
      <rPr>
        <sz val="10"/>
        <rFont val="Arial"/>
        <charset val="134"/>
      </rPr>
      <t xml:space="preserve">USB
</t>
    </r>
    <r>
      <rPr>
        <b/>
        <sz val="10"/>
        <color rgb="FFFF0000"/>
        <rFont val="Arial"/>
        <charset val="134"/>
      </rPr>
      <t>+Bluetooth USB</t>
    </r>
    <r>
      <rPr>
        <sz val="10"/>
        <rFont val="Arial"/>
        <charset val="134"/>
      </rPr>
      <t xml:space="preserve">
+</t>
    </r>
    <r>
      <rPr>
        <sz val="10"/>
        <rFont val="方正粗黑宋简体"/>
        <charset val="134"/>
      </rPr>
      <t>遥控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+Remote control</t>
    </r>
  </si>
  <si>
    <r>
      <rPr>
        <sz val="10"/>
        <rFont val="Arial"/>
        <charset val="134"/>
      </rPr>
      <t>KN-5188</t>
    </r>
    <r>
      <rPr>
        <sz val="10"/>
        <rFont val="方正粗黑宋简体"/>
        <charset val="134"/>
      </rPr>
      <t>电动款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>6V380*1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
+</t>
    </r>
    <r>
      <rPr>
        <sz val="10"/>
        <rFont val="方正粗黑宋简体"/>
        <charset val="134"/>
      </rPr>
      <t>烤漆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 +paint </t>
    </r>
    <r>
      <rPr>
        <sz val="10"/>
        <rFont val="Arial"/>
        <charset val="134"/>
      </rPr>
      <t xml:space="preserve"> </t>
    </r>
  </si>
  <si>
    <r>
      <rPr>
        <b/>
        <sz val="10"/>
        <rFont val="宋体"/>
        <charset val="134"/>
      </rPr>
      <t>烤漆红</t>
    </r>
    <r>
      <rPr>
        <b/>
        <sz val="10"/>
        <rFont val="Arial"/>
        <charset val="134"/>
      </rPr>
      <t xml:space="preserve">    
 Paint red                       </t>
    </r>
  </si>
  <si>
    <t>蓝牙USB +8元
Bluetooth USB +8 RMB
遥控+20元
Remote control +20 RMB
EVA软轮+30元
EVA Soft Wheel + 30RMB
烤漆  +30元
paint + 30 RMB</t>
  </si>
  <si>
    <t>YME</t>
  </si>
  <si>
    <r>
      <rPr>
        <sz val="10"/>
        <rFont val="Arial"/>
        <charset val="134"/>
      </rPr>
      <t xml:space="preserve">818          
</t>
    </r>
    <r>
      <rPr>
        <b/>
        <sz val="10"/>
        <color rgb="FFFF000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</si>
  <si>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 white
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.Yellow
</t>
    </r>
    <r>
      <rPr>
        <b/>
        <sz val="10"/>
        <rFont val="宋体"/>
        <charset val="134"/>
      </rPr>
      <t>绿色</t>
    </r>
    <r>
      <rPr>
        <b/>
        <sz val="10"/>
        <rFont val="Arial"/>
        <charset val="134"/>
      </rPr>
      <t xml:space="preserve"> green</t>
    </r>
  </si>
  <si>
    <t>102*58*65CM</t>
  </si>
  <si>
    <t>9.5KG   
11.5KG</t>
  </si>
  <si>
    <r>
      <rPr>
        <sz val="10"/>
        <rFont val="宋体"/>
        <charset val="134"/>
      </rPr>
      <t>一键启动，多功能音乐板，音量加减，早教功能，前进后退功能，脚踩油门，缓启动，</t>
    </r>
    <r>
      <rPr>
        <sz val="10"/>
        <rFont val="Arial"/>
        <charset val="134"/>
      </rPr>
      <t>USB</t>
    </r>
    <r>
      <rPr>
        <sz val="10"/>
        <rFont val="宋体"/>
        <charset val="134"/>
      </rPr>
      <t>插口，炫彩灯光，</t>
    </r>
    <r>
      <rPr>
        <sz val="10"/>
        <rFont val="Arial"/>
        <charset val="134"/>
      </rPr>
      <t xml:space="preserve">
</t>
    </r>
    <r>
      <rPr>
        <sz val="10"/>
        <color rgb="FFFF0000"/>
        <rFont val="Arial"/>
        <charset val="134"/>
      </rPr>
      <t>One-click start, multi-functional music board, volume up and down, early education function, forward and backward movement function, step on the accelerator, slow start, USB port, colorful lights</t>
    </r>
  </si>
  <si>
    <t>手动加速Manual acceleration
+15RMB</t>
  </si>
  <si>
    <r>
      <rPr>
        <sz val="10"/>
        <rFont val="Arial"/>
        <charset val="134"/>
      </rPr>
      <t xml:space="preserve">818          
</t>
    </r>
    <r>
      <rPr>
        <b/>
        <sz val="10"/>
        <color rgb="FFFF0000"/>
        <rFont val="Arial"/>
        <charset val="134"/>
      </rPr>
      <t>12V4.5A*1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</si>
  <si>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818          
</t>
    </r>
    <r>
      <rPr>
        <b/>
        <sz val="10"/>
        <color rgb="FFFF0000"/>
        <rFont val="Arial"/>
        <charset val="134"/>
      </rPr>
      <t>12V4.5A*1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
</t>
    </r>
    <r>
      <rPr>
        <b/>
        <sz val="10"/>
        <color rgb="FFFF0000"/>
        <rFont val="宋体"/>
        <charset val="134"/>
      </rPr>
      <t>加射灯</t>
    </r>
    <r>
      <rPr>
        <b/>
        <sz val="10"/>
        <color rgb="FFFF0000"/>
        <rFont val="Arial"/>
        <charset val="134"/>
      </rPr>
      <t xml:space="preserve">
Add spotlights</t>
    </r>
  </si>
  <si>
    <t>XYS</t>
  </si>
  <si>
    <r>
      <rPr>
        <b/>
        <sz val="10"/>
        <rFont val="Arial"/>
        <charset val="134"/>
      </rPr>
      <t xml:space="preserve">789         
</t>
    </r>
    <r>
      <rPr>
        <b/>
        <sz val="10"/>
        <color rgb="FFFF0000"/>
        <rFont val="Arial"/>
        <charset val="134"/>
      </rPr>
      <t>6V4.5A*2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380*2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</si>
  <si>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.Red
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.Yellow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.Blue
</t>
    </r>
    <r>
      <rPr>
        <b/>
        <sz val="10"/>
        <rFont val="宋体"/>
        <charset val="134"/>
      </rPr>
      <t>米色</t>
    </r>
    <r>
      <rPr>
        <b/>
        <sz val="10"/>
        <rFont val="Arial"/>
        <charset val="134"/>
      </rPr>
      <t xml:space="preserve">.Beige
</t>
    </r>
    <r>
      <rPr>
        <b/>
        <sz val="10"/>
        <rFont val="宋体"/>
        <charset val="134"/>
      </rPr>
      <t>粉色</t>
    </r>
    <r>
      <rPr>
        <b/>
        <sz val="10"/>
        <rFont val="Arial"/>
        <charset val="134"/>
      </rPr>
      <t>.pink</t>
    </r>
  </si>
  <si>
    <t>85x50x56CM</t>
  </si>
  <si>
    <t>8KG   
10KG</t>
  </si>
  <si>
    <t>2.4G一对一遥控器 电量显示 平衡摇摆，早教功能 英语故事 LED大灯 四轮减震便捷拉手 四轮避震 手机APP遥控 一键启动2.4G one-to-one remote control, battery level display, balanced swing, early education function, English story, LED headlights, four-wheel shock absorption, convenient handle, four-wheel shock absorption, mobile APP remote control, one-click start</t>
  </si>
  <si>
    <r>
      <rPr>
        <b/>
        <sz val="10"/>
        <rFont val="Arial"/>
        <charset val="134"/>
      </rPr>
      <t xml:space="preserve">789         
</t>
    </r>
    <r>
      <rPr>
        <b/>
        <sz val="10"/>
        <color rgb="FFFF0000"/>
        <rFont val="Arial"/>
        <charset val="134"/>
      </rPr>
      <t>6V4.5A*2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380*2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color rgb="FFFF0000"/>
        <rFont val="宋体"/>
        <charset val="134"/>
      </rPr>
      <t>烤漆色</t>
    </r>
    <r>
      <rPr>
        <b/>
        <sz val="10"/>
        <color rgb="FFFF0000"/>
        <rFont val="Arial"/>
        <charset val="134"/>
      </rPr>
      <t xml:space="preserve">
Baking varnish </t>
    </r>
  </si>
  <si>
    <r>
      <rPr>
        <b/>
        <sz val="10"/>
        <rFont val="宋体"/>
        <charset val="134"/>
      </rPr>
      <t>烤漆红</t>
    </r>
    <r>
      <rPr>
        <b/>
        <sz val="10"/>
        <rFont val="Arial"/>
        <charset val="134"/>
      </rPr>
      <t xml:space="preserve"> 
Baking varnish red
</t>
    </r>
    <r>
      <rPr>
        <b/>
        <sz val="10"/>
        <rFont val="宋体"/>
        <charset val="134"/>
      </rPr>
      <t>烤漆蓝</t>
    </r>
    <r>
      <rPr>
        <b/>
        <sz val="10"/>
        <rFont val="Arial"/>
        <charset val="134"/>
      </rPr>
      <t xml:space="preserve">
 Baking varnish blue</t>
    </r>
  </si>
  <si>
    <r>
      <rPr>
        <b/>
        <sz val="10"/>
        <rFont val="Arial"/>
        <charset val="134"/>
      </rPr>
      <t xml:space="preserve">789         
</t>
    </r>
    <r>
      <rPr>
        <b/>
        <sz val="10"/>
        <color rgb="FFFF0000"/>
        <rFont val="Arial"/>
        <charset val="134"/>
      </rPr>
      <t>6V4.5A*2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380*2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color rgb="FFFF0000"/>
        <rFont val="宋体"/>
        <charset val="134"/>
      </rPr>
      <t>涂鸦色  
Graffiti color</t>
    </r>
  </si>
  <si>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涂鸦色</t>
    </r>
    <r>
      <rPr>
        <b/>
        <sz val="10"/>
        <rFont val="Arial"/>
        <charset val="134"/>
      </rPr>
      <t xml:space="preserve">  
Graffiti color</t>
    </r>
  </si>
  <si>
    <t>BKN</t>
  </si>
  <si>
    <r>
      <rPr>
        <sz val="10"/>
        <rFont val="Arial"/>
        <charset val="134"/>
      </rPr>
      <t xml:space="preserve">519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</si>
  <si>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72*41*49CM</t>
  </si>
  <si>
    <t>4.7KG   
5.6KG</t>
  </si>
  <si>
    <r>
      <rPr>
        <sz val="10"/>
        <rFont val="Arial"/>
        <charset val="134"/>
      </rPr>
      <t xml:space="preserve">519
</t>
    </r>
    <r>
      <rPr>
        <b/>
        <sz val="10"/>
        <color rgb="FFFF000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</si>
  <si>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519
</t>
    </r>
    <r>
      <rPr>
        <b/>
        <sz val="10"/>
        <color rgb="FFFF000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</si>
  <si>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DDW</t>
  </si>
  <si>
    <r>
      <rPr>
        <sz val="11"/>
        <rFont val="Arial"/>
        <charset val="134"/>
      </rPr>
      <t xml:space="preserve">1988
</t>
    </r>
    <r>
      <rPr>
        <b/>
        <sz val="11"/>
        <color rgb="FFFF0000"/>
        <rFont val="Arial"/>
        <charset val="134"/>
      </rPr>
      <t>6V4A*1</t>
    </r>
    <r>
      <rPr>
        <sz val="11"/>
        <rFont val="方正粗黑宋简体"/>
        <charset val="134"/>
      </rPr>
      <t>铅酸电池</t>
    </r>
    <r>
      <rPr>
        <sz val="11"/>
        <rFont val="Arial"/>
        <charset val="134"/>
      </rPr>
      <t xml:space="preserve">
Lead-acid battery
</t>
    </r>
    <r>
      <rPr>
        <sz val="11"/>
        <color rgb="FFFF0000"/>
        <rFont val="Arial"/>
        <charset val="134"/>
      </rPr>
      <t xml:space="preserve">380*1 </t>
    </r>
    <r>
      <rPr>
        <sz val="11"/>
        <rFont val="Arial"/>
        <charset val="134"/>
      </rPr>
      <t xml:space="preserve"> </t>
    </r>
    <r>
      <rPr>
        <sz val="11"/>
        <rFont val="方正粗黑宋简体"/>
        <charset val="134"/>
      </rPr>
      <t>电机</t>
    </r>
    <r>
      <rPr>
        <sz val="11"/>
        <rFont val="Arial"/>
        <charset val="134"/>
      </rPr>
      <t xml:space="preserve"> motor </t>
    </r>
  </si>
  <si>
    <t>粉色 pink
红色 red
蓝色blue  
黄色 yellow</t>
  </si>
  <si>
    <t>81*55*60CM</t>
  </si>
  <si>
    <t>7.5KG   
9KG</t>
  </si>
  <si>
    <r>
      <rPr>
        <b/>
        <sz val="11"/>
        <color theme="1"/>
        <rFont val="宋体"/>
        <charset val="134"/>
      </rPr>
      <t>炫酷灯光动感音乐</t>
    </r>
    <r>
      <rPr>
        <b/>
        <sz val="11"/>
        <color theme="1"/>
        <rFont val="Arial"/>
        <charset val="134"/>
      </rPr>
      <t xml:space="preserve">
</t>
    </r>
    <r>
      <rPr>
        <b/>
        <sz val="11"/>
        <color rgb="FFFF0000"/>
        <rFont val="Arial"/>
        <charset val="134"/>
      </rPr>
      <t xml:space="preserve"> cool lights and dynamic music</t>
    </r>
  </si>
  <si>
    <t>蓝牙bluetooth+5RMB
遥控+25RMB
EVA软轮 +25RMB</t>
  </si>
  <si>
    <r>
      <rPr>
        <sz val="11"/>
        <rFont val="Arial"/>
        <charset val="134"/>
      </rPr>
      <t xml:space="preserve">1988
</t>
    </r>
    <r>
      <rPr>
        <b/>
        <sz val="11"/>
        <color rgb="FFFF0000"/>
        <rFont val="Arial"/>
        <charset val="134"/>
      </rPr>
      <t xml:space="preserve">6V7A*1 </t>
    </r>
    <r>
      <rPr>
        <sz val="11"/>
        <rFont val="方正粗黑宋简体"/>
        <charset val="134"/>
      </rPr>
      <t>铅酸电池</t>
    </r>
    <r>
      <rPr>
        <sz val="11"/>
        <rFont val="Arial"/>
        <charset val="134"/>
      </rPr>
      <t xml:space="preserve">
Lead-acid battery
</t>
    </r>
    <r>
      <rPr>
        <b/>
        <sz val="11"/>
        <color rgb="FFFF0000"/>
        <rFont val="Arial"/>
        <charset val="134"/>
      </rPr>
      <t xml:space="preserve">380*2 </t>
    </r>
    <r>
      <rPr>
        <b/>
        <sz val="11"/>
        <rFont val="Arial"/>
        <charset val="134"/>
      </rPr>
      <t xml:space="preserve"> </t>
    </r>
    <r>
      <rPr>
        <sz val="11"/>
        <rFont val="方正粗黑宋简体"/>
        <charset val="134"/>
      </rPr>
      <t>电机</t>
    </r>
    <r>
      <rPr>
        <sz val="11"/>
        <rFont val="Arial"/>
        <charset val="134"/>
      </rPr>
      <t xml:space="preserve"> motor </t>
    </r>
  </si>
  <si>
    <r>
      <rPr>
        <b/>
        <sz val="12"/>
        <rFont val="Arial"/>
        <charset val="134"/>
      </rPr>
      <t>1988T</t>
    </r>
    <r>
      <rPr>
        <sz val="11"/>
        <rFont val="Arial"/>
        <charset val="134"/>
      </rPr>
      <t xml:space="preserve">
</t>
    </r>
    <r>
      <rPr>
        <b/>
        <sz val="11"/>
        <color rgb="FFFF0000"/>
        <rFont val="Arial"/>
        <charset val="134"/>
      </rPr>
      <t>6V4A*1</t>
    </r>
    <r>
      <rPr>
        <sz val="11"/>
        <rFont val="方正粗黑宋简体"/>
        <charset val="134"/>
      </rPr>
      <t>铅酸电池</t>
    </r>
    <r>
      <rPr>
        <sz val="11"/>
        <rFont val="Arial"/>
        <charset val="134"/>
      </rPr>
      <t xml:space="preserve">
Lead-acid battery
</t>
    </r>
    <r>
      <rPr>
        <b/>
        <sz val="11"/>
        <color rgb="FFFF0000"/>
        <rFont val="Arial"/>
        <charset val="134"/>
      </rPr>
      <t xml:space="preserve">380*1 </t>
    </r>
    <r>
      <rPr>
        <b/>
        <sz val="11"/>
        <rFont val="Arial"/>
        <charset val="134"/>
      </rPr>
      <t xml:space="preserve"> </t>
    </r>
    <r>
      <rPr>
        <sz val="11"/>
        <rFont val="方正粗黑宋简体"/>
        <charset val="134"/>
      </rPr>
      <t>电机</t>
    </r>
    <r>
      <rPr>
        <sz val="11"/>
        <rFont val="Arial"/>
        <charset val="134"/>
      </rPr>
      <t xml:space="preserve"> motor </t>
    </r>
  </si>
  <si>
    <r>
      <rPr>
        <b/>
        <sz val="11"/>
        <color theme="1"/>
        <rFont val="宋体"/>
        <charset val="134"/>
      </rPr>
      <t>有炫酷灯光，动感音乐，带推把</t>
    </r>
    <r>
      <rPr>
        <b/>
        <sz val="11"/>
        <color theme="1"/>
        <rFont val="Arial"/>
        <charset val="134"/>
      </rPr>
      <t xml:space="preserve">
</t>
    </r>
    <r>
      <rPr>
        <b/>
        <sz val="11"/>
        <color theme="1"/>
        <rFont val="宋体"/>
        <charset val="134"/>
      </rPr>
      <t>推把可以控制转向，</t>
    </r>
    <r>
      <rPr>
        <b/>
        <sz val="11"/>
        <color theme="1"/>
        <rFont val="Arial"/>
        <charset val="134"/>
      </rPr>
      <t xml:space="preserve">
</t>
    </r>
    <r>
      <rPr>
        <b/>
        <sz val="11"/>
        <color rgb="FFFF0000"/>
        <rFont val="Arial"/>
        <charset val="134"/>
      </rPr>
      <t>There are cool lights, dynamic music, and a handlebar.
The handlebar can control the direction.</t>
    </r>
  </si>
  <si>
    <r>
      <rPr>
        <b/>
        <sz val="12"/>
        <rFont val="Arial"/>
        <charset val="134"/>
      </rPr>
      <t>1988T</t>
    </r>
    <r>
      <rPr>
        <sz val="11"/>
        <rFont val="Arial"/>
        <charset val="134"/>
      </rPr>
      <t xml:space="preserve">
</t>
    </r>
    <r>
      <rPr>
        <b/>
        <sz val="11"/>
        <color rgb="FFFF0000"/>
        <rFont val="Arial"/>
        <charset val="134"/>
      </rPr>
      <t>6V7A*1</t>
    </r>
    <r>
      <rPr>
        <sz val="11"/>
        <rFont val="方正粗黑宋简体"/>
        <charset val="134"/>
      </rPr>
      <t>铅酸电池</t>
    </r>
    <r>
      <rPr>
        <sz val="11"/>
        <rFont val="Arial"/>
        <charset val="134"/>
      </rPr>
      <t xml:space="preserve">
Lead-acid battery
</t>
    </r>
    <r>
      <rPr>
        <b/>
        <sz val="11"/>
        <color rgb="FFFF0000"/>
        <rFont val="Arial"/>
        <charset val="134"/>
      </rPr>
      <t xml:space="preserve">380*2 </t>
    </r>
    <r>
      <rPr>
        <b/>
        <sz val="11"/>
        <rFont val="Arial"/>
        <charset val="134"/>
      </rPr>
      <t xml:space="preserve"> </t>
    </r>
    <r>
      <rPr>
        <sz val="11"/>
        <rFont val="方正粗黑宋简体"/>
        <charset val="134"/>
      </rPr>
      <t>电机</t>
    </r>
    <r>
      <rPr>
        <sz val="11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</si>
  <si>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1688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>380*1</t>
    </r>
    <r>
      <rPr>
        <sz val="10"/>
        <color rgb="FFFF0000"/>
        <rFont val="Arial"/>
        <charset val="134"/>
      </rPr>
      <t xml:space="preserve">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</si>
  <si>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红色 red
 黑色  Black
白色 white</t>
  </si>
  <si>
    <r>
      <rPr>
        <sz val="10"/>
        <rFont val="Arial"/>
        <charset val="134"/>
      </rPr>
      <t xml:space="preserve">1688
</t>
    </r>
    <r>
      <rPr>
        <b/>
        <sz val="10"/>
        <color rgb="FFFF0000"/>
        <rFont val="Arial"/>
        <charset val="134"/>
      </rPr>
      <t xml:space="preserve">6V7A*1 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</si>
  <si>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1688T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>380*1</t>
    </r>
    <r>
      <rPr>
        <sz val="10"/>
        <color rgb="FFFF0000"/>
        <rFont val="Arial"/>
        <charset val="134"/>
      </rPr>
      <t xml:space="preserve">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</si>
  <si>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81*55*89CM</t>
  </si>
  <si>
    <r>
      <rPr>
        <sz val="10"/>
        <rFont val="Arial"/>
        <charset val="134"/>
      </rPr>
      <t xml:space="preserve">1688T
</t>
    </r>
    <r>
      <rPr>
        <b/>
        <sz val="10"/>
        <color rgb="FFFF0000"/>
        <rFont val="Arial"/>
        <charset val="134"/>
      </rPr>
      <t xml:space="preserve">6V7A*1 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>380*2</t>
    </r>
    <r>
      <rPr>
        <sz val="10"/>
        <color rgb="FFFF0000"/>
        <rFont val="Arial"/>
        <charset val="134"/>
      </rPr>
      <t xml:space="preserve">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</si>
  <si>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1788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</si>
  <si>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黄色yellow
绿色 green
红色、red
白色 white</t>
  </si>
  <si>
    <r>
      <rPr>
        <sz val="10"/>
        <rFont val="Arial"/>
        <charset val="134"/>
      </rPr>
      <t xml:space="preserve">1788
</t>
    </r>
    <r>
      <rPr>
        <b/>
        <sz val="10"/>
        <color rgb="FFFF0000"/>
        <rFont val="Arial"/>
        <charset val="134"/>
      </rPr>
      <t xml:space="preserve">6V7A*1 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</si>
  <si>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1788T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</si>
  <si>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1788T
</t>
    </r>
    <r>
      <rPr>
        <b/>
        <sz val="10"/>
        <color rgb="FFFF0000"/>
        <rFont val="Arial"/>
        <charset val="134"/>
      </rPr>
      <t xml:space="preserve">6V7A*1 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380*2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</si>
  <si>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 xml:space="preserve">
桔色 Orange
红色 red
蓝色blue  
绿色 green</t>
  </si>
  <si>
    <t>75X42X49CM</t>
  </si>
  <si>
    <t>6KG   
7KG</t>
  </si>
  <si>
    <r>
      <rPr>
        <sz val="10"/>
        <rFont val="Arial"/>
        <charset val="134"/>
      </rPr>
      <t xml:space="preserve">9188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
</t>
    </r>
    <r>
      <rPr>
        <b/>
        <sz val="10"/>
        <color rgb="FFFF0000"/>
        <rFont val="宋体"/>
        <charset val="134"/>
      </rPr>
      <t>涂鸦色</t>
    </r>
    <r>
      <rPr>
        <b/>
        <sz val="10"/>
        <color rgb="FFFF0000"/>
        <rFont val="Arial"/>
        <charset val="134"/>
      </rPr>
      <t xml:space="preserve">  
Graffiti color</t>
    </r>
  </si>
  <si>
    <t xml:space="preserve">
涂鸦色  
Graffiti color</t>
  </si>
  <si>
    <t>LBB</t>
  </si>
  <si>
    <r>
      <rPr>
        <b/>
        <sz val="10"/>
        <rFont val="Arial"/>
        <charset val="134"/>
      </rPr>
      <t xml:space="preserve">619-1                                                            
</t>
    </r>
    <r>
      <rPr>
        <b/>
        <sz val="10"/>
        <color rgb="FFFF0000"/>
        <rFont val="宋体"/>
        <charset val="134"/>
      </rPr>
      <t>滑行款</t>
    </r>
  </si>
  <si>
    <t>红  red
蓝  blue
桔  Orange
紫  purple</t>
  </si>
  <si>
    <t>72*42*40CM</t>
  </si>
  <si>
    <t>4.5KG                     5.6KG</t>
  </si>
  <si>
    <r>
      <rPr>
        <sz val="10"/>
        <rFont val="方正粗黑宋简体"/>
        <charset val="134"/>
      </rPr>
      <t xml:space="preserve">不含电池，滑行车。
有蓝牙，有音乐，有USB
有音乐，需装5号小电池。
</t>
    </r>
    <r>
      <rPr>
        <sz val="10"/>
        <color rgb="FFFF0000"/>
        <rFont val="方正粗黑宋简体"/>
        <charset val="134"/>
      </rPr>
      <t>No battery included. Scooter.
With Bluetooth, music, and USB. With music, a 5-sized battery is required.</t>
    </r>
  </si>
  <si>
    <t>加皮座椅 +6元
加 EVA轮子 +30元</t>
  </si>
  <si>
    <r>
      <rPr>
        <b/>
        <sz val="10"/>
        <rFont val="Arial"/>
        <charset val="134"/>
      </rPr>
      <t xml:space="preserve">619-3                                                          
</t>
    </r>
    <r>
      <rPr>
        <b/>
        <sz val="10"/>
        <color rgb="FFFF0000"/>
        <rFont val="宋体"/>
        <charset val="134"/>
      </rPr>
      <t>滑行款</t>
    </r>
    <r>
      <rPr>
        <b/>
        <sz val="10"/>
        <color rgb="FFFF0000"/>
        <rFont val="Arial"/>
        <charset val="134"/>
      </rPr>
      <t xml:space="preserve">
</t>
    </r>
    <r>
      <rPr>
        <b/>
        <sz val="10"/>
        <rFont val="宋体"/>
        <charset val="134"/>
      </rPr>
      <t>带推把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With steering handlebar</t>
    </r>
  </si>
  <si>
    <t>72*40*86CM</t>
  </si>
  <si>
    <t>5.1KG                     6.2KG</t>
  </si>
  <si>
    <r>
      <rPr>
        <sz val="10"/>
        <rFont val="方正粗黑宋简体"/>
        <charset val="134"/>
      </rPr>
      <t xml:space="preserve">不含电池，滑行车。
有蓝牙，有音乐，有USB
有音乐，需装5号小电池。
带转向推把
</t>
    </r>
    <r>
      <rPr>
        <sz val="10"/>
        <color rgb="FFFF0000"/>
        <rFont val="方正粗黑宋简体"/>
        <charset val="134"/>
      </rPr>
      <t>No battery included. Scooter.
With Bluetooth, music, and USB. With music, a 5-sized battery is required.
With steering handlebar</t>
    </r>
  </si>
  <si>
    <t>加皮座椅 +6元
加 EVA轮子 +30元
加遮阳蓬 +15元</t>
  </si>
  <si>
    <r>
      <rPr>
        <b/>
        <sz val="10"/>
        <rFont val="Arial"/>
        <charset val="134"/>
      </rPr>
      <t xml:space="preserve">619-2                                                             
</t>
    </r>
    <r>
      <rPr>
        <b/>
        <sz val="10"/>
        <color rgb="FFFF0000"/>
        <rFont val="Arial"/>
        <charset val="134"/>
      </rPr>
      <t>6V4.5A*1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6V380*1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</si>
  <si>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t>72*40*42CM</t>
  </si>
  <si>
    <t>5.5KG                     6.5KG</t>
  </si>
  <si>
    <r>
      <rPr>
        <sz val="10"/>
        <rFont val="方正粗黑宋简体"/>
        <charset val="134"/>
      </rPr>
      <t>单电单驱，一键启动，有音乐，蓝牙，USB</t>
    </r>
    <r>
      <rPr>
        <sz val="10"/>
        <color rgb="FFFF0000"/>
        <rFont val="方正粗黑宋简体"/>
        <charset val="134"/>
      </rPr>
      <t xml:space="preserve">
Single electric single drive, one-button start, with music, Bluetooth, USB</t>
    </r>
  </si>
  <si>
    <r>
      <rPr>
        <b/>
        <sz val="10"/>
        <rFont val="Arial"/>
        <charset val="134"/>
      </rPr>
      <t xml:space="preserve">619-4                                                          
</t>
    </r>
    <r>
      <rPr>
        <b/>
        <sz val="10"/>
        <color rgb="FFFF0000"/>
        <rFont val="Arial"/>
        <charset val="134"/>
      </rPr>
      <t>6V4.5A*1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With steering handlebar</t>
    </r>
  </si>
  <si>
    <t>5.9KG                     7KG</t>
  </si>
  <si>
    <r>
      <rPr>
        <sz val="9"/>
        <rFont val="方正粗黑宋简体"/>
        <charset val="134"/>
      </rPr>
      <t>单电单驱，一键启动，有音乐，蓝牙，USB。
带推把。推把可转方向。</t>
    </r>
    <r>
      <rPr>
        <sz val="9"/>
        <color rgb="FFFF0000"/>
        <rFont val="方正粗黑宋简体"/>
        <charset val="134"/>
      </rPr>
      <t xml:space="preserve">
Single electric single drive, one-button start, with music, Bluetooth, USB.
With a handle. The handle can be rotated.</t>
    </r>
  </si>
  <si>
    <r>
      <rPr>
        <b/>
        <sz val="10"/>
        <rFont val="Arial"/>
        <charset val="134"/>
      </rPr>
      <t xml:space="preserve">619-5                                                         
</t>
    </r>
    <r>
      <rPr>
        <b/>
        <sz val="10"/>
        <color rgb="FFFF0000"/>
        <rFont val="Arial"/>
        <charset val="134"/>
      </rPr>
      <t>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6V380*2</t>
    </r>
    <r>
      <rPr>
        <b/>
        <sz val="10"/>
        <rFont val="Arial"/>
        <charset val="134"/>
      </rPr>
      <t xml:space="preserve">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With steering handlebar
</t>
    </r>
    <r>
      <rPr>
        <b/>
        <sz val="10"/>
        <rFont val="宋体"/>
        <charset val="134"/>
      </rPr>
      <t>带遥控器</t>
    </r>
    <r>
      <rPr>
        <b/>
        <sz val="10"/>
        <color rgb="FFFF0000"/>
        <rFont val="Arial"/>
        <charset val="134"/>
      </rPr>
      <t xml:space="preserve">
have remote control.</t>
    </r>
  </si>
  <si>
    <t>6.7KG                     7.8KG</t>
  </si>
  <si>
    <r>
      <rPr>
        <sz val="9"/>
        <rFont val="方正粗黑宋简体"/>
        <charset val="134"/>
      </rPr>
      <t>顶级配置。单电双驱，一键启动，有音乐，蓝牙，USB。有遥控器，遥控器可以转向。
带推把。推把可转方向。</t>
    </r>
    <r>
      <rPr>
        <sz val="9"/>
        <color rgb="FFFF0000"/>
        <rFont val="方正粗黑宋简体"/>
        <charset val="134"/>
      </rPr>
      <t xml:space="preserve">
Top configuration. Single electric motor and dual drive, one-button start, with music, Bluetooth, USB. There is a remote control, and the remote control can be turned. 
With a handlebar. The handlebar can be turned in different directions.</t>
    </r>
  </si>
  <si>
    <r>
      <rPr>
        <b/>
        <sz val="10"/>
        <rFont val="Arial"/>
        <charset val="134"/>
      </rPr>
      <t xml:space="preserve">619-6                                                        
</t>
    </r>
    <r>
      <rPr>
        <b/>
        <sz val="10"/>
        <color rgb="FFFF0000"/>
        <rFont val="Arial"/>
        <charset val="134"/>
      </rPr>
      <t>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6V380*2</t>
    </r>
    <r>
      <rPr>
        <b/>
        <sz val="10"/>
        <rFont val="Arial"/>
        <charset val="134"/>
      </rPr>
      <t xml:space="preserve">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With steering handlebar
</t>
    </r>
    <r>
      <rPr>
        <b/>
        <sz val="10"/>
        <rFont val="宋体"/>
        <charset val="134"/>
      </rPr>
      <t>带遥控器</t>
    </r>
    <r>
      <rPr>
        <b/>
        <sz val="10"/>
        <color rgb="FFFF0000"/>
        <rFont val="Arial"/>
        <charset val="134"/>
      </rPr>
      <t xml:space="preserve">
have remote control.
</t>
    </r>
    <r>
      <rPr>
        <b/>
        <sz val="10"/>
        <rFont val="宋体"/>
        <charset val="134"/>
      </rPr>
      <t>带遮阳蓬</t>
    </r>
    <r>
      <rPr>
        <b/>
        <sz val="10"/>
        <color rgb="FFFF0000"/>
        <rFont val="Arial"/>
        <charset val="134"/>
      </rPr>
      <t xml:space="preserve">
have Sunshade canopy
</t>
    </r>
  </si>
  <si>
    <r>
      <rPr>
        <b/>
        <sz val="10"/>
        <rFont val="Arial"/>
        <charset val="134"/>
      </rPr>
      <t xml:space="preserve">618-1                                                            
</t>
    </r>
    <r>
      <rPr>
        <b/>
        <sz val="10"/>
        <color rgb="FFFF0000"/>
        <rFont val="宋体"/>
        <charset val="134"/>
      </rPr>
      <t>滑行款</t>
    </r>
  </si>
  <si>
    <r>
      <rPr>
        <b/>
        <sz val="10"/>
        <rFont val="Arial"/>
        <charset val="134"/>
      </rPr>
      <t xml:space="preserve">618-3                                                          
</t>
    </r>
    <r>
      <rPr>
        <b/>
        <sz val="10"/>
        <color rgb="FFFF0000"/>
        <rFont val="宋体"/>
        <charset val="134"/>
      </rPr>
      <t>滑行款</t>
    </r>
    <r>
      <rPr>
        <b/>
        <sz val="10"/>
        <color rgb="FFFF0000"/>
        <rFont val="Arial"/>
        <charset val="134"/>
      </rPr>
      <t xml:space="preserve">
</t>
    </r>
    <r>
      <rPr>
        <b/>
        <sz val="10"/>
        <rFont val="宋体"/>
        <charset val="134"/>
      </rPr>
      <t>带推把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With steering handlebar</t>
    </r>
  </si>
  <si>
    <r>
      <rPr>
        <b/>
        <sz val="10"/>
        <rFont val="Arial"/>
        <charset val="134"/>
      </rPr>
      <t xml:space="preserve">618-2                                                             
</t>
    </r>
    <r>
      <rPr>
        <b/>
        <sz val="10"/>
        <color rgb="FFFF0000"/>
        <rFont val="Arial"/>
        <charset val="134"/>
      </rPr>
      <t>6V4.5A*1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6V380*1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</si>
  <si>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Arial"/>
        <charset val="134"/>
      </rPr>
      <t xml:space="preserve">618-4                                                          
</t>
    </r>
    <r>
      <rPr>
        <b/>
        <sz val="10"/>
        <color rgb="FFFF0000"/>
        <rFont val="Arial"/>
        <charset val="134"/>
      </rPr>
      <t>6V4.5A*1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With steering handlebar</t>
    </r>
  </si>
  <si>
    <r>
      <rPr>
        <b/>
        <sz val="10"/>
        <rFont val="Arial"/>
        <charset val="134"/>
      </rPr>
      <t xml:space="preserve">618-5                                                         
</t>
    </r>
    <r>
      <rPr>
        <b/>
        <sz val="10"/>
        <color rgb="FFFF0000"/>
        <rFont val="Arial"/>
        <charset val="134"/>
      </rPr>
      <t>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6V380*2</t>
    </r>
    <r>
      <rPr>
        <b/>
        <sz val="10"/>
        <rFont val="Arial"/>
        <charset val="134"/>
      </rPr>
      <t xml:space="preserve">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With steering handlebar
</t>
    </r>
    <r>
      <rPr>
        <b/>
        <sz val="10"/>
        <rFont val="宋体"/>
        <charset val="134"/>
      </rPr>
      <t>带遥控器</t>
    </r>
    <r>
      <rPr>
        <b/>
        <sz val="10"/>
        <color rgb="FFFF0000"/>
        <rFont val="Arial"/>
        <charset val="134"/>
      </rPr>
      <t xml:space="preserve">
have remote control.</t>
    </r>
  </si>
  <si>
    <r>
      <rPr>
        <b/>
        <sz val="10"/>
        <rFont val="Arial"/>
        <charset val="134"/>
      </rPr>
      <t xml:space="preserve">618-6                                                        
</t>
    </r>
    <r>
      <rPr>
        <b/>
        <sz val="10"/>
        <color rgb="FFFF0000"/>
        <rFont val="Arial"/>
        <charset val="134"/>
      </rPr>
      <t>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6V380*2</t>
    </r>
    <r>
      <rPr>
        <b/>
        <sz val="10"/>
        <rFont val="Arial"/>
        <charset val="134"/>
      </rPr>
      <t xml:space="preserve">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With steering handlebar
</t>
    </r>
    <r>
      <rPr>
        <b/>
        <sz val="10"/>
        <rFont val="宋体"/>
        <charset val="134"/>
      </rPr>
      <t>带遥控器</t>
    </r>
    <r>
      <rPr>
        <b/>
        <sz val="10"/>
        <color rgb="FFFF0000"/>
        <rFont val="Arial"/>
        <charset val="134"/>
      </rPr>
      <t xml:space="preserve">
have remote control.
</t>
    </r>
    <r>
      <rPr>
        <b/>
        <sz val="10"/>
        <rFont val="宋体"/>
        <charset val="134"/>
      </rPr>
      <t>带遮阳蓬</t>
    </r>
    <r>
      <rPr>
        <b/>
        <sz val="10"/>
        <color rgb="FFFF0000"/>
        <rFont val="Arial"/>
        <charset val="134"/>
      </rPr>
      <t xml:space="preserve">
have Sunshade canopy</t>
    </r>
  </si>
  <si>
    <t>KQ</t>
  </si>
  <si>
    <r>
      <rPr>
        <b/>
        <sz val="10"/>
        <rFont val="Arial"/>
        <charset val="134"/>
      </rPr>
      <t xml:space="preserve">330
</t>
    </r>
    <r>
      <rPr>
        <b/>
        <sz val="10"/>
        <rFont val="宋体"/>
        <charset val="134"/>
      </rPr>
      <t>滑行</t>
    </r>
    <r>
      <rPr>
        <b/>
        <sz val="10"/>
        <rFont val="Arial"/>
        <charset val="134"/>
      </rPr>
      <t xml:space="preserve">    
coasting
No battery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</si>
  <si>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,
</t>
    </r>
    <r>
      <rPr>
        <b/>
        <sz val="10"/>
        <rFont val="宋体"/>
        <charset val="134"/>
      </rPr>
      <t>灰色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粉色</t>
    </r>
    <r>
      <rPr>
        <b/>
        <sz val="10"/>
        <rFont val="Arial"/>
        <charset val="134"/>
      </rPr>
      <t xml:space="preserve">,
</t>
    </r>
    <r>
      <rPr>
        <b/>
        <sz val="10"/>
        <rFont val="宋体"/>
        <charset val="134"/>
      </rPr>
      <t>卡其色，</t>
    </r>
    <r>
      <rPr>
        <b/>
        <sz val="10"/>
        <rFont val="Arial"/>
        <charset val="134"/>
      </rPr>
      <t xml:space="preserve">
Red, white,
Grey, pink,
khaki</t>
    </r>
    <r>
      <rPr>
        <b/>
        <sz val="10"/>
        <rFont val="宋体"/>
        <charset val="134"/>
      </rPr>
      <t>，</t>
    </r>
  </si>
  <si>
    <t xml:space="preserve"> 82*47*57CM</t>
  </si>
  <si>
    <t>5KG           
6KG</t>
  </si>
  <si>
    <r>
      <rPr>
        <b/>
        <sz val="10"/>
        <color rgb="FFFF0000"/>
        <rFont val="宋体"/>
        <charset val="134"/>
      </rPr>
      <t>滑行</t>
    </r>
    <r>
      <rPr>
        <b/>
        <sz val="10"/>
        <color rgb="FFFF0000"/>
        <rFont val="Arial"/>
        <charset val="134"/>
      </rPr>
      <t xml:space="preserve">    </t>
    </r>
    <r>
      <rPr>
        <b/>
        <sz val="10"/>
        <color rgb="FFFF0000"/>
        <rFont val="宋体"/>
        <charset val="134"/>
      </rPr>
      <t>没电池</t>
    </r>
    <r>
      <rPr>
        <b/>
        <sz val="10"/>
        <color rgb="FFFF0000"/>
        <rFont val="Arial"/>
        <charset val="134"/>
      </rPr>
      <t xml:space="preserve">
coasting</t>
    </r>
    <r>
      <rPr>
        <b/>
        <sz val="10"/>
        <color rgb="FFFF0000"/>
        <rFont val="宋体"/>
        <charset val="134"/>
      </rPr>
      <t>，No battery</t>
    </r>
  </si>
  <si>
    <r>
      <rPr>
        <sz val="10"/>
        <rFont val="Arial"/>
        <charset val="134"/>
      </rPr>
      <t xml:space="preserve">330                     
</t>
    </r>
    <r>
      <rPr>
        <b/>
        <sz val="1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rFont val="Arial"/>
        <charset val="134"/>
      </rPr>
      <t xml:space="preserve">6V380*1 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   </t>
    </r>
  </si>
  <si>
    <t>6KG           
7KG</t>
  </si>
  <si>
    <r>
      <rPr>
        <b/>
        <sz val="8"/>
        <color rgb="FFFF0000"/>
        <rFont val="Arial"/>
        <charset val="134"/>
      </rPr>
      <t xml:space="preserve">                                                 
</t>
    </r>
    <r>
      <rPr>
        <b/>
        <sz val="8"/>
        <rFont val="宋体"/>
        <charset val="134"/>
      </rPr>
      <t>音乐，灯光，早教，</t>
    </r>
    <r>
      <rPr>
        <b/>
        <sz val="8"/>
        <rFont val="Arial"/>
        <charset val="134"/>
      </rPr>
      <t xml:space="preserve">
Music, lighting, early education, </t>
    </r>
  </si>
  <si>
    <r>
      <rPr>
        <b/>
        <sz val="8"/>
        <color rgb="FFFF0000"/>
        <rFont val="Arial"/>
        <charset val="134"/>
      </rPr>
      <t xml:space="preserve">                                                  
</t>
    </r>
    <r>
      <rPr>
        <b/>
        <sz val="8"/>
        <rFont val="宋体"/>
        <charset val="134"/>
      </rPr>
      <t>音乐，灯光，早教，</t>
    </r>
    <r>
      <rPr>
        <b/>
        <sz val="8"/>
        <rFont val="Arial"/>
        <charset val="134"/>
      </rPr>
      <t xml:space="preserve">
Music, lighting, early education, </t>
    </r>
  </si>
  <si>
    <r>
      <rPr>
        <sz val="10"/>
        <rFont val="Arial"/>
        <charset val="134"/>
      </rPr>
      <t xml:space="preserve">330T                     
</t>
    </r>
    <r>
      <rPr>
        <b/>
        <sz val="1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rFont val="Arial"/>
        <charset val="134"/>
      </rPr>
      <t xml:space="preserve">6V380*1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
+</t>
    </r>
    <r>
      <rPr>
        <sz val="10"/>
        <rFont val="宋体"/>
        <charset val="134"/>
      </rPr>
      <t>推把，护栏</t>
    </r>
    <r>
      <rPr>
        <sz val="10"/>
        <rFont val="Arial"/>
        <charset val="134"/>
      </rPr>
      <t xml:space="preserve">
</t>
    </r>
    <r>
      <rPr>
        <b/>
        <sz val="10"/>
        <rFont val="Arial"/>
        <charset val="134"/>
      </rPr>
      <t>+  Push handle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>guard bar</t>
    </r>
  </si>
  <si>
    <t>6.5KG           
7.5KG</t>
  </si>
  <si>
    <r>
      <rPr>
        <sz val="10"/>
        <rFont val="Arial"/>
        <charset val="134"/>
      </rPr>
      <t xml:space="preserve">330T                     
</t>
    </r>
    <r>
      <rPr>
        <b/>
        <sz val="1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rFont val="Arial"/>
        <charset val="134"/>
      </rPr>
      <t xml:space="preserve">6V380*2 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
+</t>
    </r>
    <r>
      <rPr>
        <sz val="10"/>
        <rFont val="宋体"/>
        <charset val="134"/>
      </rPr>
      <t>遥控</t>
    </r>
    <r>
      <rPr>
        <sz val="10"/>
        <rFont val="Arial"/>
        <charset val="134"/>
      </rPr>
      <t xml:space="preserve">
</t>
    </r>
    <r>
      <rPr>
        <b/>
        <sz val="10"/>
        <rFont val="Arial"/>
        <charset val="134"/>
      </rPr>
      <t xml:space="preserve">+Remote control </t>
    </r>
    <r>
      <rPr>
        <sz val="10"/>
        <rFont val="Arial"/>
        <charset val="134"/>
      </rPr>
      <t xml:space="preserve"> 
+</t>
    </r>
    <r>
      <rPr>
        <sz val="10"/>
        <rFont val="宋体"/>
        <charset val="134"/>
      </rPr>
      <t>推把，护栏</t>
    </r>
    <r>
      <rPr>
        <sz val="10"/>
        <rFont val="Arial"/>
        <charset val="134"/>
      </rPr>
      <t xml:space="preserve">
</t>
    </r>
    <r>
      <rPr>
        <b/>
        <sz val="10"/>
        <rFont val="Arial"/>
        <charset val="134"/>
      </rPr>
      <t>+  Push handle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guard bar </t>
    </r>
  </si>
  <si>
    <t>7KG           
8KG</t>
  </si>
  <si>
    <r>
      <rPr>
        <sz val="10"/>
        <rFont val="Arial"/>
        <charset val="134"/>
      </rPr>
      <t xml:space="preserve">330T                     
</t>
    </r>
    <r>
      <rPr>
        <b/>
        <sz val="1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b/>
        <sz val="10"/>
        <rFont val="Arial"/>
        <charset val="134"/>
      </rPr>
      <t xml:space="preserve">6V380*2 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
+</t>
    </r>
    <r>
      <rPr>
        <sz val="10"/>
        <rFont val="宋体"/>
        <charset val="134"/>
      </rPr>
      <t>遥控</t>
    </r>
    <r>
      <rPr>
        <sz val="10"/>
        <rFont val="Arial"/>
        <charset val="134"/>
      </rPr>
      <t xml:space="preserve">
</t>
    </r>
    <r>
      <rPr>
        <b/>
        <sz val="10"/>
        <rFont val="Arial"/>
        <charset val="134"/>
      </rPr>
      <t xml:space="preserve">+Remote control </t>
    </r>
    <r>
      <rPr>
        <sz val="10"/>
        <rFont val="Arial"/>
        <charset val="134"/>
      </rPr>
      <t xml:space="preserve"> 
+</t>
    </r>
    <r>
      <rPr>
        <sz val="10"/>
        <rFont val="宋体"/>
        <charset val="134"/>
      </rPr>
      <t>推把，护栏</t>
    </r>
    <r>
      <rPr>
        <sz val="10"/>
        <rFont val="Arial"/>
        <charset val="134"/>
      </rPr>
      <t xml:space="preserve">
</t>
    </r>
    <r>
      <rPr>
        <b/>
        <sz val="10"/>
        <rFont val="Arial"/>
        <charset val="134"/>
      </rPr>
      <t>+  Push handle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guard bar   </t>
    </r>
    <r>
      <rPr>
        <sz val="10"/>
        <rFont val="Arial"/>
        <charset val="134"/>
      </rPr>
      <t xml:space="preserve"> 
+</t>
    </r>
    <r>
      <rPr>
        <sz val="10"/>
        <rFont val="宋体"/>
        <charset val="134"/>
      </rPr>
      <t>遮阳棚</t>
    </r>
    <r>
      <rPr>
        <sz val="10"/>
        <rFont val="Arial"/>
        <charset val="134"/>
      </rPr>
      <t xml:space="preserve">
</t>
    </r>
    <r>
      <rPr>
        <b/>
        <sz val="10"/>
        <rFont val="Arial"/>
        <charset val="134"/>
      </rPr>
      <t>+sunshade</t>
    </r>
  </si>
  <si>
    <t>8KG           
9KG</t>
  </si>
  <si>
    <t>XB</t>
  </si>
  <si>
    <r>
      <rPr>
        <sz val="10"/>
        <rFont val="Arial"/>
        <charset val="134"/>
      </rPr>
      <t xml:space="preserve">052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</si>
  <si>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白色 white
红色 red
蓝色 blue
黄色 yellow
绿色 green
黑色 black</t>
  </si>
  <si>
    <t>60*31*35CM</t>
  </si>
  <si>
    <t>3.8KG   
4KG</t>
  </si>
  <si>
    <t>超多灯光+音乐+快拆方向盘
6.4电瓶*1/380驱动*1
A lot of lights + music + quick-release steering wheel
6.4 Battery *1/380 drive *1</t>
  </si>
  <si>
    <r>
      <rPr>
        <sz val="10"/>
        <rFont val="Arial"/>
        <charset val="134"/>
      </rPr>
      <t xml:space="preserve">052T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</si>
  <si>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皮座椅
Leather seats+8RMB  
遮阳棚Sunshade canopy+15RMB
彩盒Color box+3RMB</t>
  </si>
  <si>
    <r>
      <rPr>
        <sz val="10"/>
        <rFont val="Arial"/>
        <charset val="134"/>
      </rPr>
      <t xml:space="preserve">051C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</si>
  <si>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红色 red
蓝色 blue
黄色 yellow
绿色 green
黑色 black</t>
  </si>
  <si>
    <t>60*30*35CM</t>
  </si>
  <si>
    <t>3.7KG   
4KG</t>
  </si>
  <si>
    <r>
      <rPr>
        <sz val="10"/>
        <rFont val="Arial"/>
        <charset val="134"/>
      </rPr>
      <t xml:space="preserve">053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</si>
  <si>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053T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</si>
  <si>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054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</si>
  <si>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054T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</si>
  <si>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055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</si>
  <si>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055T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</si>
  <si>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056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</si>
  <si>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056T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</si>
  <si>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057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</si>
  <si>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白色 white
红色 red
蓝色 blue
桔色 Orange</t>
  </si>
  <si>
    <t>5.5KG   
6.3KG</t>
  </si>
  <si>
    <t>6.4电瓶*1/380驱动*1/带USB早教播放器
6.4 Battery *1/380 driver *1/ With USB early education player</t>
  </si>
  <si>
    <t>皮座椅
Leather seats+10RMB  
遮阳棚Sunshade canopy+15RMB
彩盒Color box+3RMB
遥控器Remote control+20RMB</t>
  </si>
  <si>
    <r>
      <rPr>
        <sz val="10"/>
        <rFont val="Arial"/>
        <charset val="134"/>
      </rPr>
      <t xml:space="preserve">057T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</si>
  <si>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6.5KG   
7.3KG</t>
  </si>
  <si>
    <r>
      <rPr>
        <sz val="10"/>
        <rFont val="Arial"/>
        <charset val="134"/>
      </rPr>
      <t xml:space="preserve">058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</si>
  <si>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058T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</si>
  <si>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059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</si>
  <si>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70*47*50CM</t>
  </si>
  <si>
    <t>7KG   
8KG</t>
  </si>
  <si>
    <t>带护栏，脚踏 灯光 音乐
380电机X2，6v4电池X1，
前后摇摆功能 ,单驱动,蓝牙遥控
With guardrails, foot pedal lights and music
380 motor X2, 6v4 battery X1
Front and rear swing function, single drive, Bluetooth remote control</t>
  </si>
  <si>
    <r>
      <rPr>
        <sz val="10"/>
        <rFont val="Arial"/>
        <charset val="134"/>
      </rPr>
      <t xml:space="preserve">060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</si>
  <si>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r>
      <rPr>
        <sz val="10"/>
        <rFont val="Arial"/>
        <charset val="134"/>
      </rPr>
      <t xml:space="preserve">061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</si>
  <si>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>LB</t>
  </si>
  <si>
    <r>
      <rPr>
        <b/>
        <sz val="10"/>
        <rFont val="Arial"/>
        <charset val="134"/>
      </rPr>
      <t xml:space="preserve">5699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</si>
  <si>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桔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粉，</t>
    </r>
    <r>
      <rPr>
        <b/>
        <sz val="10"/>
        <rFont val="Arial"/>
        <charset val="134"/>
      </rPr>
      <t xml:space="preserve">
White, orange, blue, green, pink,</t>
    </r>
  </si>
  <si>
    <t>68*43*47CM</t>
  </si>
  <si>
    <t>5.3KG           6.3KG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</si>
  <si>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</t>
    </r>
    <r>
      <rPr>
        <b/>
        <sz val="8"/>
        <rFont val="Arial"/>
        <charset val="134"/>
      </rPr>
      <t xml:space="preserve">
6v4</t>
    </r>
    <r>
      <rPr>
        <b/>
        <sz val="8"/>
        <rFont val="宋体"/>
        <charset val="134"/>
      </rPr>
      <t>电瓶</t>
    </r>
    <r>
      <rPr>
        <b/>
        <sz val="8"/>
        <rFont val="Arial"/>
        <charset val="134"/>
      </rPr>
      <t>,380</t>
    </r>
    <r>
      <rPr>
        <b/>
        <sz val="8"/>
        <rFont val="宋体"/>
        <charset val="134"/>
      </rPr>
      <t>电机</t>
    </r>
    <r>
      <rPr>
        <b/>
        <sz val="8"/>
        <rFont val="Arial"/>
        <charset val="134"/>
      </rPr>
      <t>,</t>
    </r>
    <r>
      <rPr>
        <b/>
        <sz val="8"/>
        <rFont val="宋体"/>
        <charset val="134"/>
      </rPr>
      <t>音乐</t>
    </r>
    <r>
      <rPr>
        <b/>
        <sz val="8"/>
        <rFont val="Arial"/>
        <charset val="134"/>
      </rPr>
      <t>,</t>
    </r>
    <r>
      <rPr>
        <b/>
        <sz val="8"/>
        <rFont val="宋体"/>
        <charset val="134"/>
      </rPr>
      <t>灯光</t>
    </r>
    <r>
      <rPr>
        <b/>
        <sz val="8"/>
        <rFont val="Arial"/>
        <charset val="134"/>
      </rPr>
      <t>,
6v4 battery,380 motor, music, light,</t>
    </r>
  </si>
  <si>
    <t>FLBB</t>
  </si>
  <si>
    <r>
      <rPr>
        <b/>
        <sz val="10"/>
        <rFont val="Arial"/>
        <charset val="134"/>
      </rPr>
      <t xml:space="preserve">925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</si>
  <si>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 xml:space="preserve">  red 
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 xml:space="preserve">  blue
</t>
    </r>
    <r>
      <rPr>
        <b/>
        <sz val="10"/>
        <rFont val="宋体"/>
        <charset val="134"/>
      </rPr>
      <t>灰</t>
    </r>
    <r>
      <rPr>
        <b/>
        <sz val="10"/>
        <rFont val="Arial"/>
        <charset val="134"/>
      </rPr>
      <t xml:space="preserve">  Grey
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 xml:space="preserve">   green
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 xml:space="preserve"> yellow
</t>
    </r>
    <r>
      <rPr>
        <b/>
        <sz val="10"/>
        <rFont val="宋体"/>
        <charset val="134"/>
      </rPr>
      <t>玫红</t>
    </r>
    <r>
      <rPr>
        <b/>
        <sz val="10"/>
        <rFont val="Arial"/>
        <charset val="134"/>
      </rPr>
      <t xml:space="preserve"> rose red
</t>
    </r>
    <r>
      <rPr>
        <b/>
        <sz val="10"/>
        <rFont val="宋体"/>
        <charset val="134"/>
      </rPr>
      <t>浅粉</t>
    </r>
    <r>
      <rPr>
        <b/>
        <sz val="10"/>
        <rFont val="Arial"/>
        <charset val="134"/>
      </rPr>
      <t xml:space="preserve"> Light pink</t>
    </r>
  </si>
  <si>
    <t>71*43*50CM</t>
  </si>
  <si>
    <t>5.5KG           6.0KG</t>
  </si>
  <si>
    <r>
      <rPr>
        <b/>
        <sz val="10"/>
        <rFont val="宋体"/>
        <charset val="134"/>
      </rPr>
      <t>有音乐，</t>
    </r>
    <r>
      <rPr>
        <b/>
        <sz val="10"/>
        <rFont val="Arial"/>
        <charset val="134"/>
      </rPr>
      <t>USB</t>
    </r>
    <r>
      <rPr>
        <b/>
        <sz val="10"/>
        <rFont val="宋体"/>
        <charset val="134"/>
      </rPr>
      <t>插口，有蓝牙，有灯光，有小靠背。</t>
    </r>
    <r>
      <rPr>
        <b/>
        <sz val="10"/>
        <color rgb="FFFF0000"/>
        <rFont val="Arial"/>
        <charset val="134"/>
      </rPr>
      <t xml:space="preserve">
There is music, USB port, Bluetooth function, lighting, and a small backrest.</t>
    </r>
  </si>
  <si>
    <r>
      <rPr>
        <b/>
        <sz val="10"/>
        <rFont val="Arial"/>
        <charset val="134"/>
      </rPr>
      <t xml:space="preserve">921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普通推把</t>
    </r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不能转向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Regular hand lever handle
Cannot change direction</t>
    </r>
  </si>
  <si>
    <t>71*43*92CM</t>
  </si>
  <si>
    <t>6.3KG           7.3KG</t>
  </si>
  <si>
    <r>
      <rPr>
        <b/>
        <sz val="10"/>
        <rFont val="宋体"/>
        <charset val="134"/>
      </rPr>
      <t>手推车，普通手推把，不可以转动方向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配有一块</t>
    </r>
    <r>
      <rPr>
        <b/>
        <sz val="10"/>
        <rFont val="Arial"/>
        <charset val="134"/>
      </rPr>
      <t xml:space="preserve"> 6V4A </t>
    </r>
    <r>
      <rPr>
        <b/>
        <sz val="10"/>
        <rFont val="宋体"/>
        <charset val="134"/>
      </rPr>
      <t>电池，一个电机。有音乐，灯光，有蓝牙。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Handcart, ordinary handle, cannot change direction. Equipped with a 6V4A battery and a motor. It has music, lights, and Bluetooth.</t>
    </r>
  </si>
  <si>
    <r>
      <rPr>
        <sz val="9"/>
        <color rgb="FFFF0000"/>
        <rFont val="Arial"/>
        <charset val="134"/>
      </rPr>
      <t xml:space="preserve"> EVA </t>
    </r>
    <r>
      <rPr>
        <sz val="9"/>
        <color rgb="FFFF0000"/>
        <rFont val="宋体"/>
        <charset val="134"/>
      </rPr>
      <t>软轮</t>
    </r>
    <r>
      <rPr>
        <sz val="9"/>
        <color rgb="FFFF0000"/>
        <rFont val="Arial"/>
        <charset val="134"/>
      </rPr>
      <t>+30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
 </t>
    </r>
    <r>
      <rPr>
        <sz val="9"/>
        <color rgb="FFFF0000"/>
        <rFont val="宋体"/>
        <charset val="134"/>
      </rPr>
      <t>烤漆或水转印</t>
    </r>
    <r>
      <rPr>
        <sz val="9"/>
        <color rgb="FFFF0000"/>
        <rFont val="Arial"/>
        <charset val="134"/>
      </rPr>
      <t xml:space="preserve"> +15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
</t>
    </r>
    <r>
      <rPr>
        <sz val="9"/>
        <color rgb="FFFF0000"/>
        <rFont val="宋体"/>
        <charset val="134"/>
      </rPr>
      <t>皮座</t>
    </r>
    <r>
      <rPr>
        <sz val="9"/>
        <color rgb="FFFF0000"/>
        <rFont val="Arial"/>
        <charset val="134"/>
      </rPr>
      <t xml:space="preserve"> +6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
</t>
    </r>
    <r>
      <rPr>
        <sz val="9"/>
        <color rgb="FFFF0000"/>
        <rFont val="宋体"/>
        <charset val="134"/>
      </rPr>
      <t>遮阳棚</t>
    </r>
    <r>
      <rPr>
        <sz val="9"/>
        <color rgb="FFFF0000"/>
        <rFont val="Arial"/>
        <charset val="134"/>
      </rPr>
      <t xml:space="preserve"> +10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
</t>
    </r>
    <r>
      <rPr>
        <sz val="9"/>
        <color rgb="FFFF0000"/>
        <rFont val="宋体"/>
        <charset val="134"/>
      </rPr>
      <t>遥控</t>
    </r>
    <r>
      <rPr>
        <sz val="9"/>
        <color rgb="FFFF0000"/>
        <rFont val="Arial"/>
        <charset val="134"/>
      </rPr>
      <t xml:space="preserve"> +15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  </t>
    </r>
  </si>
  <si>
    <r>
      <rPr>
        <b/>
        <sz val="10"/>
        <rFont val="Arial"/>
        <charset val="134"/>
      </rPr>
      <t xml:space="preserve">921 A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带转向手推把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With a steering handlebar</t>
    </r>
  </si>
  <si>
    <r>
      <rPr>
        <b/>
        <sz val="10"/>
        <rFont val="宋体"/>
        <charset val="134"/>
      </rPr>
      <t>手推车，推把可控制转向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配有一块</t>
    </r>
    <r>
      <rPr>
        <b/>
        <sz val="10"/>
        <rFont val="Arial"/>
        <charset val="134"/>
      </rPr>
      <t xml:space="preserve"> 6V4A </t>
    </r>
    <r>
      <rPr>
        <b/>
        <sz val="10"/>
        <rFont val="宋体"/>
        <charset val="134"/>
      </rPr>
      <t>电池，一个电机。有音乐，灯光，有蓝牙。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Handcart, the handle can control the steering. Equipped with a 6V4A battery and a motor. It has music, lights, and Bluetooth.</t>
    </r>
  </si>
  <si>
    <r>
      <rPr>
        <b/>
        <sz val="10"/>
        <rFont val="Arial"/>
        <charset val="134"/>
      </rPr>
      <t xml:space="preserve">921 A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带转向手推把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With a steering handlebar
</t>
    </r>
    <r>
      <rPr>
        <b/>
        <sz val="10"/>
        <rFont val="Arial"/>
        <charset val="134"/>
      </rPr>
      <t>+</t>
    </r>
    <r>
      <rPr>
        <b/>
        <sz val="10"/>
        <rFont val="宋体"/>
        <charset val="134"/>
      </rPr>
      <t>遮阳蓬</t>
    </r>
    <r>
      <rPr>
        <b/>
        <sz val="10"/>
        <color rgb="FFFF0000"/>
        <rFont val="Arial"/>
        <charset val="134"/>
      </rPr>
      <t xml:space="preserve">
+Sunshade canopy</t>
    </r>
  </si>
  <si>
    <r>
      <rPr>
        <b/>
        <sz val="10"/>
        <rFont val="宋体"/>
        <charset val="134"/>
      </rPr>
      <t>手推车，推把可控制转向。配有</t>
    </r>
    <r>
      <rPr>
        <b/>
        <sz val="10"/>
        <rFont val="Arial"/>
        <charset val="134"/>
      </rPr>
      <t xml:space="preserve">6V4A </t>
    </r>
    <r>
      <rPr>
        <b/>
        <sz val="10"/>
        <rFont val="宋体"/>
        <charset val="134"/>
      </rPr>
      <t>一块电池，一个电机。有音乐，灯光，有蓝牙。配有简易的遮阳蓬。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The handcart has a handle that can control the steering. It is equipped with a 6V4A battery and a motor. It has music, lights, and Bluetooth. It also comes with a simple sunshade.</t>
    </r>
  </si>
  <si>
    <r>
      <rPr>
        <sz val="9"/>
        <color rgb="FFFF0000"/>
        <rFont val="Arial"/>
        <charset val="134"/>
      </rPr>
      <t xml:space="preserve"> EVA </t>
    </r>
    <r>
      <rPr>
        <sz val="9"/>
        <color rgb="FFFF0000"/>
        <rFont val="宋体"/>
        <charset val="134"/>
      </rPr>
      <t>软轮</t>
    </r>
    <r>
      <rPr>
        <sz val="9"/>
        <color rgb="FFFF0000"/>
        <rFont val="Arial"/>
        <charset val="134"/>
      </rPr>
      <t>+30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
 </t>
    </r>
    <r>
      <rPr>
        <sz val="9"/>
        <color rgb="FFFF0000"/>
        <rFont val="宋体"/>
        <charset val="134"/>
      </rPr>
      <t>烤漆或水转印</t>
    </r>
    <r>
      <rPr>
        <sz val="9"/>
        <color rgb="FFFF0000"/>
        <rFont val="Arial"/>
        <charset val="134"/>
      </rPr>
      <t xml:space="preserve"> +15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
</t>
    </r>
    <r>
      <rPr>
        <sz val="9"/>
        <color rgb="FFFF0000"/>
        <rFont val="宋体"/>
        <charset val="134"/>
      </rPr>
      <t>皮座</t>
    </r>
    <r>
      <rPr>
        <sz val="9"/>
        <color rgb="FFFF0000"/>
        <rFont val="Arial"/>
        <charset val="134"/>
      </rPr>
      <t xml:space="preserve"> +6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
</t>
    </r>
    <r>
      <rPr>
        <sz val="9"/>
        <color rgb="FFFF0000"/>
        <rFont val="宋体"/>
        <charset val="134"/>
      </rPr>
      <t>遥控</t>
    </r>
    <r>
      <rPr>
        <sz val="9"/>
        <color rgb="FFFF0000"/>
        <rFont val="Arial"/>
        <charset val="134"/>
      </rPr>
      <t xml:space="preserve"> +15</t>
    </r>
    <r>
      <rPr>
        <sz val="9"/>
        <color rgb="FFFF0000"/>
        <rFont val="宋体"/>
        <charset val="134"/>
      </rPr>
      <t>元</t>
    </r>
    <r>
      <rPr>
        <sz val="9"/>
        <color rgb="FFFF0000"/>
        <rFont val="Arial"/>
        <charset val="134"/>
      </rPr>
      <t xml:space="preserve">  </t>
    </r>
  </si>
  <si>
    <r>
      <rPr>
        <b/>
        <sz val="10"/>
        <rFont val="Arial"/>
        <charset val="134"/>
      </rPr>
      <t xml:space="preserve">932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</si>
  <si>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  red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  blue
</t>
    </r>
    <r>
      <rPr>
        <b/>
        <sz val="10"/>
        <rFont val="宋体"/>
        <charset val="134"/>
      </rPr>
      <t>绿色</t>
    </r>
    <r>
      <rPr>
        <b/>
        <sz val="10"/>
        <rFont val="Arial"/>
        <charset val="134"/>
      </rPr>
      <t xml:space="preserve"> green
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yellow
</t>
    </r>
    <r>
      <rPr>
        <b/>
        <sz val="10"/>
        <rFont val="宋体"/>
        <charset val="134"/>
      </rPr>
      <t>玫红</t>
    </r>
    <r>
      <rPr>
        <b/>
        <sz val="10"/>
        <rFont val="Arial"/>
        <charset val="134"/>
      </rPr>
      <t xml:space="preserve"> Rose red</t>
    </r>
  </si>
  <si>
    <t>64*37*46CM</t>
  </si>
  <si>
    <t>4.2KG           5.2KG</t>
  </si>
  <si>
    <r>
      <rPr>
        <b/>
        <sz val="10"/>
        <rFont val="Arial"/>
        <charset val="134"/>
      </rPr>
      <t xml:space="preserve">931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普通推把</t>
    </r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不能转向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Regular hand lever handle
Cannot change direction</t>
    </r>
  </si>
  <si>
    <t>64*40*88CM</t>
  </si>
  <si>
    <r>
      <rPr>
        <b/>
        <sz val="10"/>
        <rFont val="Arial"/>
        <charset val="134"/>
      </rPr>
      <t xml:space="preserve">931 A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带转向手推把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With a steering handlebar</t>
    </r>
  </si>
  <si>
    <r>
      <rPr>
        <b/>
        <sz val="10"/>
        <rFont val="Arial"/>
        <charset val="134"/>
      </rPr>
      <t xml:space="preserve">991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宋体"/>
        <charset val="134"/>
      </rPr>
      <t>滑行款</t>
    </r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没有电池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Handcart
No battery
</t>
    </r>
    <r>
      <rPr>
        <b/>
        <sz val="10"/>
        <rFont val="宋体"/>
        <charset val="134"/>
      </rPr>
      <t>带转向手推把</t>
    </r>
    <r>
      <rPr>
        <b/>
        <sz val="10"/>
        <color rgb="FFFF0000"/>
        <rFont val="Arial"/>
        <charset val="134"/>
      </rPr>
      <t xml:space="preserve">
With a steering handlebar</t>
    </r>
  </si>
  <si>
    <r>
      <rPr>
        <b/>
        <sz val="10"/>
        <rFont val="宋体"/>
        <charset val="134"/>
      </rPr>
      <t>紫色</t>
    </r>
    <r>
      <rPr>
        <b/>
        <sz val="10"/>
        <rFont val="Arial"/>
        <charset val="134"/>
      </rPr>
      <t xml:space="preserve"> purple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  blue
</t>
    </r>
    <r>
      <rPr>
        <b/>
        <sz val="10"/>
        <rFont val="宋体"/>
        <charset val="134"/>
      </rPr>
      <t>绿色</t>
    </r>
    <r>
      <rPr>
        <b/>
        <sz val="10"/>
        <rFont val="Arial"/>
        <charset val="134"/>
      </rPr>
      <t xml:space="preserve"> green
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yellow
</t>
    </r>
    <r>
      <rPr>
        <b/>
        <sz val="10"/>
        <rFont val="宋体"/>
        <charset val="134"/>
      </rPr>
      <t>玫红</t>
    </r>
    <r>
      <rPr>
        <b/>
        <sz val="10"/>
        <rFont val="Arial"/>
        <charset val="134"/>
      </rPr>
      <t xml:space="preserve"> Rose red
</t>
    </r>
    <r>
      <rPr>
        <b/>
        <sz val="10"/>
        <rFont val="宋体"/>
        <charset val="134"/>
      </rPr>
      <t xml:space="preserve">粉色 </t>
    </r>
    <r>
      <rPr>
        <b/>
        <sz val="10"/>
        <rFont val="Arial"/>
        <charset val="134"/>
      </rPr>
      <t xml:space="preserve"> pink</t>
    </r>
  </si>
  <si>
    <t>82*48*106CM</t>
  </si>
  <si>
    <t>7.8KG           9.0KG</t>
  </si>
  <si>
    <r>
      <rPr>
        <b/>
        <sz val="10"/>
        <rFont val="宋体"/>
        <charset val="134"/>
      </rPr>
      <t>滑行款，手推车，没有电池。</t>
    </r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推把可控制转向。有音乐，灯光。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Rolling style, trolley, without battery.
The handle allows for steering control.
There is music and lights.</t>
    </r>
  </si>
  <si>
    <r>
      <rPr>
        <sz val="10"/>
        <color rgb="FFFF0000"/>
        <rFont val="Arial"/>
        <charset val="134"/>
      </rPr>
      <t>USB</t>
    </r>
    <r>
      <rPr>
        <sz val="10"/>
        <color rgb="FFFF0000"/>
        <rFont val="宋体"/>
        <charset val="134"/>
      </rPr>
      <t>带蓝牙</t>
    </r>
    <r>
      <rPr>
        <sz val="10"/>
        <color rgb="FFFF0000"/>
        <rFont val="Arial"/>
        <charset val="134"/>
      </rPr>
      <t xml:space="preserve"> +8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  
EVA </t>
    </r>
    <r>
      <rPr>
        <sz val="10"/>
        <color rgb="FFFF0000"/>
        <rFont val="宋体"/>
        <charset val="134"/>
      </rPr>
      <t>+</t>
    </r>
    <r>
      <rPr>
        <sz val="10"/>
        <color rgb="FFFF0000"/>
        <rFont val="Arial"/>
        <charset val="134"/>
      </rPr>
      <t>35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皮座</t>
    </r>
    <r>
      <rPr>
        <sz val="10"/>
        <color rgb="FFFF0000"/>
        <rFont val="Arial"/>
        <charset val="134"/>
      </rPr>
      <t xml:space="preserve"> +6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 </t>
    </r>
    <r>
      <rPr>
        <sz val="10"/>
        <color rgb="FFFF0000"/>
        <rFont val="宋体"/>
        <charset val="134"/>
      </rPr>
      <t>遮阳棚</t>
    </r>
    <r>
      <rPr>
        <sz val="10"/>
        <color rgb="FFFF0000"/>
        <rFont val="Arial"/>
        <charset val="134"/>
      </rPr>
      <t xml:space="preserve"> +10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伞蓬</t>
    </r>
    <r>
      <rPr>
        <sz val="10"/>
        <color rgb="FFFF0000"/>
        <rFont val="Arial"/>
        <charset val="134"/>
      </rPr>
      <t>UV +20</t>
    </r>
    <r>
      <rPr>
        <sz val="10"/>
        <color rgb="FFFF0000"/>
        <rFont val="宋体"/>
        <charset val="134"/>
      </rPr>
      <t>元</t>
    </r>
  </si>
  <si>
    <r>
      <rPr>
        <b/>
        <sz val="10"/>
        <rFont val="Arial"/>
        <charset val="134"/>
      </rPr>
      <t xml:space="preserve">993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6V7A*1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390*1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</si>
  <si>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t>82*48*58CM</t>
  </si>
  <si>
    <t>9.5KG           10.6KG</t>
  </si>
  <si>
    <r>
      <rPr>
        <b/>
        <sz val="10"/>
        <rFont val="宋体"/>
        <charset val="134"/>
      </rPr>
      <t>配有</t>
    </r>
    <r>
      <rPr>
        <b/>
        <sz val="10"/>
        <rFont val="Arial"/>
        <charset val="134"/>
      </rPr>
      <t xml:space="preserve">6V7A </t>
    </r>
    <r>
      <rPr>
        <b/>
        <sz val="10"/>
        <rFont val="宋体"/>
        <charset val="134"/>
      </rPr>
      <t>大电池，一个电机。有音乐，灯光，有蓝牙，脚踏前进后退。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Equipped with a 6V7A large battery, one motor. It has music, lights, Bluetooth, and can be controlled by foot for moving forward and backward.
</t>
    </r>
    <r>
      <rPr>
        <b/>
        <sz val="10"/>
        <rFont val="宋体"/>
        <charset val="134"/>
      </rPr>
      <t>脚踏板是黑色的，和车身是一体的，不能拆卸。</t>
    </r>
    <r>
      <rPr>
        <b/>
        <sz val="10"/>
        <color rgb="FFFF0000"/>
        <rFont val="Arial"/>
        <charset val="134"/>
      </rPr>
      <t xml:space="preserve">
The foot pedal is black and is integrated with the body. It cannot be disassembled.</t>
    </r>
  </si>
  <si>
    <r>
      <rPr>
        <sz val="10"/>
        <color rgb="FFFF0000"/>
        <rFont val="Arial"/>
        <charset val="134"/>
      </rPr>
      <t xml:space="preserve">EVA </t>
    </r>
    <r>
      <rPr>
        <sz val="10"/>
        <color rgb="FFFF0000"/>
        <rFont val="宋体"/>
        <charset val="134"/>
      </rPr>
      <t>+</t>
    </r>
    <r>
      <rPr>
        <sz val="10"/>
        <color rgb="FFFF0000"/>
        <rFont val="Arial"/>
        <charset val="134"/>
      </rPr>
      <t>35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皮座</t>
    </r>
    <r>
      <rPr>
        <sz val="10"/>
        <color rgb="FFFF0000"/>
        <rFont val="Arial"/>
        <charset val="134"/>
      </rPr>
      <t xml:space="preserve"> +6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射灯</t>
    </r>
    <r>
      <rPr>
        <sz val="10"/>
        <color rgb="FFFF0000"/>
        <rFont val="Arial"/>
        <charset val="134"/>
      </rPr>
      <t xml:space="preserve"> +8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遥控</t>
    </r>
    <r>
      <rPr>
        <sz val="10"/>
        <color rgb="FFFF0000"/>
        <rFont val="Arial"/>
        <charset val="134"/>
      </rPr>
      <t xml:space="preserve"> +30</t>
    </r>
    <r>
      <rPr>
        <sz val="10"/>
        <color rgb="FFFF0000"/>
        <rFont val="宋体"/>
        <charset val="134"/>
      </rPr>
      <t>元</t>
    </r>
  </si>
  <si>
    <r>
      <rPr>
        <b/>
        <sz val="10"/>
        <rFont val="Arial"/>
        <charset val="134"/>
      </rPr>
      <t xml:space="preserve">991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6V7A*1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390*1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带转向手推把</t>
    </r>
    <r>
      <rPr>
        <b/>
        <sz val="10"/>
        <color rgb="FFFF0000"/>
        <rFont val="Arial"/>
        <charset val="134"/>
      </rPr>
      <t xml:space="preserve">
+With a steering handlebar</t>
    </r>
  </si>
  <si>
    <t>82*48*107CM</t>
  </si>
  <si>
    <t>10.7KG           12.0KG</t>
  </si>
  <si>
    <r>
      <rPr>
        <b/>
        <sz val="10"/>
        <rFont val="宋体"/>
        <charset val="134"/>
      </rPr>
      <t>手推车，推把可控制转向。</t>
    </r>
    <r>
      <rPr>
        <b/>
        <sz val="10"/>
        <rFont val="Arial"/>
        <charset val="134"/>
      </rPr>
      <t xml:space="preserve">6V7A </t>
    </r>
    <r>
      <rPr>
        <b/>
        <sz val="10"/>
        <rFont val="宋体"/>
        <charset val="134"/>
      </rPr>
      <t>大电池，一个电机。有音乐，灯光，有蓝牙</t>
    </r>
    <r>
      <rPr>
        <b/>
        <sz val="10"/>
        <rFont val="Arial"/>
        <charset val="134"/>
      </rPr>
      <t xml:space="preserve">.
</t>
    </r>
    <r>
      <rPr>
        <b/>
        <sz val="10"/>
        <color rgb="FFFF0000"/>
        <rFont val="Arial"/>
        <charset val="134"/>
      </rPr>
      <t xml:space="preserve">The handcart has a handle that can control the steering.
6V7A large battery, one motor. There is music, lights, and Bluetooth.
</t>
    </r>
    <r>
      <rPr>
        <b/>
        <sz val="10"/>
        <rFont val="宋体"/>
        <charset val="134"/>
      </rPr>
      <t>脚踏板是彩色的，可以拆卸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The foot pedal is colored and can be disassembled.</t>
    </r>
  </si>
  <si>
    <r>
      <rPr>
        <sz val="10"/>
        <color rgb="FFFF0000"/>
        <rFont val="Arial"/>
        <charset val="134"/>
      </rPr>
      <t xml:space="preserve">EVA </t>
    </r>
    <r>
      <rPr>
        <sz val="10"/>
        <color rgb="FFFF0000"/>
        <rFont val="宋体"/>
        <charset val="134"/>
      </rPr>
      <t>+</t>
    </r>
    <r>
      <rPr>
        <sz val="10"/>
        <color rgb="FFFF0000"/>
        <rFont val="Arial"/>
        <charset val="134"/>
      </rPr>
      <t>35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皮座</t>
    </r>
    <r>
      <rPr>
        <sz val="10"/>
        <color rgb="FFFF0000"/>
        <rFont val="Arial"/>
        <charset val="134"/>
      </rPr>
      <t xml:space="preserve"> +6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 </t>
    </r>
    <r>
      <rPr>
        <sz val="10"/>
        <color rgb="FFFF0000"/>
        <rFont val="宋体"/>
        <charset val="134"/>
      </rPr>
      <t>遮阳棚</t>
    </r>
    <r>
      <rPr>
        <sz val="10"/>
        <color rgb="FFFF0000"/>
        <rFont val="Arial"/>
        <charset val="134"/>
      </rPr>
      <t xml:space="preserve"> +10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伞蓬</t>
    </r>
    <r>
      <rPr>
        <sz val="10"/>
        <color rgb="FFFF0000"/>
        <rFont val="Arial"/>
        <charset val="134"/>
      </rPr>
      <t>UV +20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遥控</t>
    </r>
    <r>
      <rPr>
        <sz val="10"/>
        <color rgb="FFFF0000"/>
        <rFont val="Arial"/>
        <charset val="134"/>
      </rPr>
      <t xml:space="preserve"> +30</t>
    </r>
    <r>
      <rPr>
        <sz val="10"/>
        <color rgb="FFFF0000"/>
        <rFont val="宋体"/>
        <charset val="134"/>
      </rPr>
      <t>元</t>
    </r>
  </si>
  <si>
    <r>
      <rPr>
        <b/>
        <sz val="10"/>
        <rFont val="Arial"/>
        <charset val="134"/>
      </rPr>
      <t xml:space="preserve">991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6V7A*1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390*1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带转向手推把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+With a steering handlebar</t>
    </r>
    <r>
      <rPr>
        <b/>
        <sz val="10"/>
        <rFont val="Arial"/>
        <charset val="134"/>
      </rPr>
      <t xml:space="preserve">
+</t>
    </r>
    <r>
      <rPr>
        <b/>
        <sz val="10"/>
        <rFont val="宋体"/>
        <charset val="134"/>
      </rPr>
      <t>遮阳蓬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+Sunshade canopy</t>
    </r>
  </si>
  <si>
    <r>
      <rPr>
        <b/>
        <sz val="10"/>
        <rFont val="宋体"/>
        <charset val="134"/>
      </rPr>
      <t>手推车，推把可控制转向。</t>
    </r>
    <r>
      <rPr>
        <b/>
        <sz val="10"/>
        <rFont val="Arial"/>
        <charset val="134"/>
      </rPr>
      <t xml:space="preserve">6V7A </t>
    </r>
    <r>
      <rPr>
        <b/>
        <sz val="10"/>
        <rFont val="宋体"/>
        <charset val="134"/>
      </rPr>
      <t>大电池，一个电机。有音乐，灯光，有蓝牙。配有简易的遮阳蓬。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The handcart has a handle that can control the steering. 6V7A large battery, one motor. There is music, lighting, and Bluetooth. It is equipped with a simple sunshade canopy.
</t>
    </r>
    <r>
      <rPr>
        <b/>
        <sz val="10"/>
        <rFont val="宋体"/>
        <charset val="134"/>
      </rPr>
      <t>脚踏板是彩色的，可以拆卸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The foot pedal is colored and can be disassembled.</t>
    </r>
  </si>
  <si>
    <r>
      <rPr>
        <sz val="10"/>
        <color rgb="FFFF0000"/>
        <rFont val="Arial"/>
        <charset val="134"/>
      </rPr>
      <t xml:space="preserve">EVA </t>
    </r>
    <r>
      <rPr>
        <sz val="10"/>
        <color rgb="FFFF0000"/>
        <rFont val="宋体"/>
        <charset val="134"/>
      </rPr>
      <t>+</t>
    </r>
    <r>
      <rPr>
        <sz val="10"/>
        <color rgb="FFFF0000"/>
        <rFont val="Arial"/>
        <charset val="134"/>
      </rPr>
      <t>35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皮座</t>
    </r>
    <r>
      <rPr>
        <sz val="10"/>
        <color rgb="FFFF0000"/>
        <rFont val="Arial"/>
        <charset val="134"/>
      </rPr>
      <t xml:space="preserve"> +6</t>
    </r>
    <r>
      <rPr>
        <sz val="10"/>
        <color rgb="FFFF0000"/>
        <rFont val="宋体"/>
        <charset val="134"/>
      </rPr>
      <t>元</t>
    </r>
    <r>
      <rPr>
        <sz val="10"/>
        <color rgb="FFFF0000"/>
        <rFont val="Arial"/>
        <charset val="134"/>
      </rPr>
      <t xml:space="preserve">
</t>
    </r>
    <r>
      <rPr>
        <sz val="10"/>
        <color rgb="FFFF0000"/>
        <rFont val="宋体"/>
        <charset val="134"/>
      </rPr>
      <t>遥控</t>
    </r>
    <r>
      <rPr>
        <sz val="10"/>
        <color rgb="FFFF0000"/>
        <rFont val="Arial"/>
        <charset val="134"/>
      </rPr>
      <t xml:space="preserve"> +30</t>
    </r>
    <r>
      <rPr>
        <sz val="10"/>
        <color rgb="FFFF0000"/>
        <rFont val="宋体"/>
        <charset val="134"/>
      </rPr>
      <t>元</t>
    </r>
  </si>
  <si>
    <r>
      <rPr>
        <b/>
        <sz val="10"/>
        <rFont val="Arial"/>
        <charset val="134"/>
      </rPr>
      <t xml:space="preserve">991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6V7A*1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390*1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带转向手推把</t>
    </r>
    <r>
      <rPr>
        <b/>
        <sz val="10"/>
        <color rgb="FFFF0000"/>
        <rFont val="Arial"/>
        <charset val="134"/>
      </rPr>
      <t xml:space="preserve">
+With a steering handlebar</t>
    </r>
    <r>
      <rPr>
        <b/>
        <sz val="10"/>
        <rFont val="Arial"/>
        <charset val="134"/>
      </rPr>
      <t xml:space="preserve">
+</t>
    </r>
    <r>
      <rPr>
        <b/>
        <sz val="10"/>
        <rFont val="宋体"/>
        <charset val="134"/>
      </rPr>
      <t>遮阳伞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+Sunshade canopy</t>
    </r>
  </si>
  <si>
    <r>
      <rPr>
        <b/>
        <sz val="10"/>
        <rFont val="宋体"/>
        <charset val="134"/>
      </rPr>
      <t>手推车，推把可控制转向。</t>
    </r>
    <r>
      <rPr>
        <b/>
        <sz val="10"/>
        <rFont val="Arial"/>
        <charset val="134"/>
      </rPr>
      <t xml:space="preserve">6V7A </t>
    </r>
    <r>
      <rPr>
        <b/>
        <sz val="10"/>
        <rFont val="宋体"/>
        <charset val="134"/>
      </rPr>
      <t>大电池，一个电机。有音乐，灯光，有蓝牙。配有防晒的遮阳伞。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The handcart has a handle that can control the steering. 6V7A large battery, one motor. There is music, lighting, and Bluetooth. A sunshade with sunscreen protection.
</t>
    </r>
    <r>
      <rPr>
        <b/>
        <sz val="10"/>
        <rFont val="宋体"/>
        <charset val="134"/>
      </rPr>
      <t>脚踏板是彩色的，可以拆卸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The foot pedal is colored and can be disassembled.</t>
    </r>
  </si>
  <si>
    <r>
      <rPr>
        <b/>
        <sz val="10"/>
        <rFont val="Arial"/>
        <charset val="134"/>
      </rPr>
      <t xml:space="preserve">935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0"/>
        <color rgb="FFFF0000"/>
        <rFont val="Arial"/>
        <charset val="134"/>
      </rPr>
      <t>6V4A*1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</si>
  <si>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  red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  blue
</t>
    </r>
    <r>
      <rPr>
        <b/>
        <sz val="10"/>
        <rFont val="宋体"/>
        <charset val="134"/>
      </rPr>
      <t>绿色</t>
    </r>
    <r>
      <rPr>
        <b/>
        <sz val="10"/>
        <rFont val="Arial"/>
        <charset val="134"/>
      </rPr>
      <t xml:space="preserve"> green
</t>
    </r>
    <r>
      <rPr>
        <b/>
        <sz val="10"/>
        <rFont val="宋体"/>
        <charset val="134"/>
      </rPr>
      <t>玫红</t>
    </r>
    <r>
      <rPr>
        <b/>
        <sz val="10"/>
        <rFont val="Arial"/>
        <charset val="134"/>
      </rPr>
      <t xml:space="preserve"> Rose red</t>
    </r>
  </si>
  <si>
    <t>75*42*50CM</t>
  </si>
  <si>
    <t>6.1KG           6.9KG</t>
  </si>
  <si>
    <t>LT</t>
  </si>
  <si>
    <r>
      <rPr>
        <b/>
        <sz val="10"/>
        <rFont val="Arial"/>
        <charset val="134"/>
      </rPr>
      <t>111E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</si>
  <si>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红色，白色，</t>
    </r>
    <r>
      <rPr>
        <b/>
        <sz val="10"/>
        <rFont val="Arial"/>
        <charset val="134"/>
      </rPr>
      <t xml:space="preserve">             
</t>
    </r>
    <r>
      <rPr>
        <b/>
        <sz val="10"/>
        <rFont val="宋体"/>
        <charset val="134"/>
      </rPr>
      <t>蓝色，粉色</t>
    </r>
    <r>
      <rPr>
        <b/>
        <sz val="10"/>
        <rFont val="Arial"/>
        <charset val="134"/>
      </rPr>
      <t>,               
Red, white,
 blue, Pink,</t>
    </r>
  </si>
  <si>
    <t>65*32*44CM</t>
  </si>
  <si>
    <t>5KG          
6KG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</si>
  <si>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
</t>
    </r>
    <r>
      <rPr>
        <b/>
        <sz val="8"/>
        <rFont val="宋体"/>
        <charset val="134"/>
      </rPr>
      <t>电动摩托车，单电单驱，</t>
    </r>
    <r>
      <rPr>
        <b/>
        <sz val="8"/>
        <rFont val="Arial"/>
        <charset val="134"/>
      </rPr>
      <t>6V4.5*1</t>
    </r>
    <r>
      <rPr>
        <b/>
        <sz val="8"/>
        <rFont val="宋体"/>
        <charset val="134"/>
      </rPr>
      <t>，</t>
    </r>
    <r>
      <rPr>
        <b/>
        <sz val="8"/>
        <rFont val="Arial"/>
        <charset val="134"/>
      </rPr>
      <t>380W*1</t>
    </r>
    <r>
      <rPr>
        <b/>
        <sz val="8"/>
        <rFont val="宋体"/>
        <charset val="134"/>
      </rPr>
      <t>，带灯光带音乐</t>
    </r>
    <r>
      <rPr>
        <b/>
        <sz val="8"/>
        <rFont val="Arial"/>
        <charset val="134"/>
      </rPr>
      <t xml:space="preserve">                       
Electric motorcycle, single electric single drive, 6V5 * 1,380 W*1, with light and music</t>
    </r>
  </si>
  <si>
    <r>
      <rPr>
        <b/>
        <sz val="10"/>
        <rFont val="Arial"/>
        <charset val="134"/>
      </rPr>
      <t>111E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</si>
  <si>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sz val="10"/>
        <rFont val="宋体"/>
        <charset val="134"/>
      </rPr>
      <t>001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 xml:space="preserve"> 12V4.5A*1</t>
    </r>
    <r>
      <rPr>
        <sz val="10"/>
        <rFont val="宋体"/>
        <charset val="134"/>
      </rPr>
      <t>铅酸电池</t>
    </r>
    <r>
      <rPr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 390*1</t>
    </r>
    <r>
      <rPr>
        <sz val="10"/>
        <color rgb="FFFF0000"/>
        <rFont val="Arial"/>
        <charset val="134"/>
      </rPr>
      <t xml:space="preserve"> </t>
    </r>
    <r>
      <rPr>
        <sz val="10"/>
        <rFont val="宋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</si>
  <si>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 xml:space="preserve"> Red
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 xml:space="preserve">  blue
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 xml:space="preserve"> green
</t>
    </r>
    <r>
      <rPr>
        <b/>
        <sz val="10"/>
        <rFont val="宋体"/>
        <charset val="134"/>
      </rPr>
      <t>粉</t>
    </r>
    <r>
      <rPr>
        <b/>
        <sz val="10"/>
        <rFont val="Arial"/>
        <charset val="134"/>
      </rPr>
      <t xml:space="preserve"> pink
</t>
    </r>
    <r>
      <rPr>
        <b/>
        <sz val="10"/>
        <rFont val="宋体"/>
        <charset val="134"/>
      </rPr>
      <t>黑</t>
    </r>
    <r>
      <rPr>
        <b/>
        <sz val="10"/>
        <rFont val="Arial"/>
        <charset val="134"/>
      </rPr>
      <t xml:space="preserve"> black</t>
    </r>
  </si>
  <si>
    <t>85*55*55.3CM</t>
  </si>
  <si>
    <t>8.9KG
10.7KG</t>
  </si>
  <si>
    <r>
      <rPr>
        <sz val="9"/>
        <color theme="1"/>
        <rFont val="方正粗黑宋简体"/>
        <charset val="134"/>
      </rPr>
      <t xml:space="preserve">采用新款小沙滩车，采用12V4.5AH电池，单驱动，可前进后退，有音乐，蓝牙，USB端口，带灯光开关，电量显示，LED灯 。
</t>
    </r>
    <r>
      <rPr>
        <sz val="9"/>
        <color rgb="FFFF0000"/>
        <rFont val="方正粗黑宋简体"/>
        <charset val="134"/>
      </rPr>
      <t>The new model of small beach buggies is equipped with a 12V 4.5Ah battery, single drive, can move forward and backward, has music, Bluetooth, USB port, light switch, battery level display and LED light.</t>
    </r>
  </si>
  <si>
    <t xml:space="preserve">遥控器+35元  
EVA+40元 </t>
  </si>
  <si>
    <r>
      <rPr>
        <sz val="10"/>
        <rFont val="宋体"/>
        <charset val="134"/>
      </rPr>
      <t>001</t>
    </r>
    <r>
      <rPr>
        <sz val="10"/>
        <rFont val="Arial"/>
        <charset val="134"/>
      </rPr>
      <t xml:space="preserve">
</t>
    </r>
    <r>
      <rPr>
        <sz val="10"/>
        <color rgb="FFFF0000"/>
        <rFont val="Arial"/>
        <charset val="134"/>
      </rPr>
      <t xml:space="preserve"> </t>
    </r>
    <r>
      <rPr>
        <b/>
        <sz val="10"/>
        <color rgb="FFFF0000"/>
        <rFont val="Arial"/>
        <charset val="134"/>
      </rPr>
      <t>12V4.5A*1</t>
    </r>
    <r>
      <rPr>
        <sz val="10"/>
        <rFont val="宋体"/>
        <charset val="134"/>
      </rPr>
      <t>铅酸电池</t>
    </r>
    <r>
      <rPr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 390*2</t>
    </r>
    <r>
      <rPr>
        <sz val="10"/>
        <rFont val="宋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</si>
  <si>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sz val="9"/>
        <color theme="1"/>
        <rFont val="方正粗黑宋简体"/>
        <charset val="134"/>
      </rPr>
      <t xml:space="preserve">采用新款小沙滩车，采用12V4.5AH电池，双驱动，可前进后退，有音乐，蓝牙，USB端口，带灯光开关，电量显示，LED灯 。
</t>
    </r>
    <r>
      <rPr>
        <sz val="9"/>
        <color rgb="FFFF0000"/>
        <rFont val="方正粗黑宋简体"/>
        <charset val="134"/>
      </rPr>
      <t>Adopting the new model of small beach buggies, it is equipped with a 12V 4.5Ah battery, dual drive, can move forward and backward, has music, Bluetooth, USB port, light switch, battery level display and LED light.</t>
    </r>
  </si>
  <si>
    <t xml:space="preserve"> </t>
  </si>
  <si>
    <r>
      <rPr>
        <sz val="10"/>
        <rFont val="Arial"/>
        <charset val="134"/>
      </rPr>
      <t xml:space="preserve">001
</t>
    </r>
    <r>
      <rPr>
        <b/>
        <sz val="10"/>
        <color rgb="FFFF0000"/>
        <rFont val="Arial"/>
        <charset val="134"/>
      </rPr>
      <t xml:space="preserve"> 12V4.5A*1</t>
    </r>
    <r>
      <rPr>
        <sz val="10"/>
        <rFont val="宋体"/>
        <charset val="134"/>
      </rPr>
      <t>铅酸电池</t>
    </r>
    <r>
      <rPr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 390*2 </t>
    </r>
    <r>
      <rPr>
        <sz val="10"/>
        <rFont val="宋体"/>
        <charset val="134"/>
      </rPr>
      <t>电机</t>
    </r>
    <r>
      <rPr>
        <sz val="10"/>
        <rFont val="Arial"/>
        <charset val="134"/>
      </rPr>
      <t xml:space="preserve"> motor
+</t>
    </r>
    <r>
      <rPr>
        <sz val="10"/>
        <rFont val="宋体"/>
        <charset val="134"/>
      </rPr>
      <t>遥控器</t>
    </r>
    <r>
      <rPr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+Remote control</t>
    </r>
  </si>
  <si>
    <t xml:space="preserve">
EVA+40元 </t>
  </si>
  <si>
    <t>ALQ</t>
  </si>
  <si>
    <r>
      <rPr>
        <sz val="10"/>
        <rFont val="Arial"/>
        <charset val="134"/>
      </rPr>
      <t xml:space="preserve">1128
</t>
    </r>
    <r>
      <rPr>
        <b/>
        <sz val="10"/>
        <color rgb="FFFF0000"/>
        <rFont val="Arial"/>
        <charset val="134"/>
      </rPr>
      <t xml:space="preserve"> 6V4A*1</t>
    </r>
    <r>
      <rPr>
        <sz val="10"/>
        <rFont val="宋体"/>
        <charset val="134"/>
      </rPr>
      <t>铅酸电池</t>
    </r>
    <r>
      <rPr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 380*1 </t>
    </r>
    <r>
      <rPr>
        <sz val="10"/>
        <rFont val="宋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</si>
  <si>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粉</t>
    </r>
    <r>
      <rPr>
        <b/>
        <sz val="10"/>
        <rFont val="Arial"/>
        <charset val="134"/>
      </rPr>
      <t xml:space="preserve"> pink
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 xml:space="preserve"> blue
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 xml:space="preserve"> yellow
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 xml:space="preserve"> green
</t>
    </r>
    <r>
      <rPr>
        <b/>
        <sz val="10"/>
        <rFont val="宋体"/>
        <charset val="134"/>
      </rPr>
      <t>灰</t>
    </r>
    <r>
      <rPr>
        <b/>
        <sz val="10"/>
        <rFont val="Arial"/>
        <charset val="134"/>
      </rPr>
      <t xml:space="preserve"> Grey</t>
    </r>
  </si>
  <si>
    <t>73*37*39CM</t>
  </si>
  <si>
    <t>6.3KG
7.3KG</t>
  </si>
  <si>
    <r>
      <rPr>
        <sz val="9"/>
        <color theme="1"/>
        <rFont val="方正粗黑宋简体"/>
        <charset val="134"/>
      </rPr>
      <t xml:space="preserve">恐龙款电动沙滩车，款式新颖，有灯光，音乐，蓝牙，有USB插口，可前进后退。
</t>
    </r>
    <r>
      <rPr>
        <sz val="9"/>
        <color rgb="FFFF0000"/>
        <rFont val="方正粗黑宋简体"/>
        <charset val="134"/>
      </rPr>
      <t>Dinosaur-style electric beach buggy, with a modern design, featuring lights, music, Bluetooth, an USB port, and capable of moving forward and backward.</t>
    </r>
  </si>
  <si>
    <t xml:space="preserve">
皮座 +6元
遥控+20
EVA+36元 
12v4.5电池+23元</t>
  </si>
  <si>
    <r>
      <rPr>
        <sz val="10"/>
        <rFont val="Arial"/>
        <charset val="134"/>
      </rPr>
      <t xml:space="preserve">1128
</t>
    </r>
    <r>
      <rPr>
        <b/>
        <sz val="10"/>
        <color rgb="FFFF0000"/>
        <rFont val="Arial"/>
        <charset val="134"/>
      </rPr>
      <t xml:space="preserve"> 6V4A*1</t>
    </r>
    <r>
      <rPr>
        <sz val="10"/>
        <rFont val="宋体"/>
        <charset val="134"/>
      </rPr>
      <t>铅酸电池</t>
    </r>
    <r>
      <rPr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 380*2 </t>
    </r>
    <r>
      <rPr>
        <sz val="10"/>
        <rFont val="宋体"/>
        <charset val="134"/>
      </rPr>
      <t>电机</t>
    </r>
    <r>
      <rPr>
        <sz val="10"/>
        <rFont val="Arial"/>
        <charset val="134"/>
      </rPr>
      <t xml:space="preserve"> motor</t>
    </r>
  </si>
  <si>
    <t>6.8KG
7.8KG</t>
  </si>
  <si>
    <r>
      <rPr>
        <sz val="10"/>
        <rFont val="Arial"/>
        <charset val="134"/>
      </rPr>
      <t xml:space="preserve">1128
</t>
    </r>
    <r>
      <rPr>
        <b/>
        <sz val="10"/>
        <color rgb="FFFF0000"/>
        <rFont val="Arial"/>
        <charset val="134"/>
      </rPr>
      <t xml:space="preserve"> 6V7A*1</t>
    </r>
    <r>
      <rPr>
        <sz val="10"/>
        <rFont val="宋体"/>
        <charset val="134"/>
      </rPr>
      <t>铅酸电池</t>
    </r>
    <r>
      <rPr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 380*2 </t>
    </r>
    <r>
      <rPr>
        <sz val="10"/>
        <rFont val="宋体"/>
        <charset val="134"/>
      </rPr>
      <t>电机</t>
    </r>
    <r>
      <rPr>
        <sz val="10"/>
        <rFont val="Arial"/>
        <charset val="134"/>
      </rPr>
      <t xml:space="preserve"> motor</t>
    </r>
  </si>
  <si>
    <t>7.1KG
8.1KG</t>
  </si>
  <si>
    <t>XL</t>
  </si>
  <si>
    <r>
      <rPr>
        <b/>
        <sz val="10"/>
        <rFont val="Arial"/>
        <charset val="134"/>
      </rPr>
      <t xml:space="preserve">1688                               
</t>
    </r>
    <r>
      <rPr>
        <b/>
        <sz val="10"/>
        <color rgb="FFFF0000"/>
        <rFont val="Arial"/>
        <charset val="134"/>
      </rPr>
      <t>6V4.5A*1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6V380*1 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    </t>
    </r>
  </si>
  <si>
    <r>
      <rPr>
        <b/>
        <sz val="10"/>
        <rFont val="宋体"/>
        <charset val="134"/>
      </rPr>
      <t>红色，灰色，</t>
    </r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, </t>
    </r>
    <r>
      <rPr>
        <b/>
        <sz val="10"/>
        <rFont val="宋体"/>
        <charset val="134"/>
      </rPr>
      <t>黑色</t>
    </r>
    <r>
      <rPr>
        <b/>
        <sz val="10"/>
        <rFont val="Arial"/>
        <charset val="134"/>
      </rPr>
      <t xml:space="preserve">                   Red,  gray,  
blue,black,</t>
    </r>
  </si>
  <si>
    <t>90*46*54CM</t>
  </si>
  <si>
    <t>7KG 
8KG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</si>
  <si>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
</t>
    </r>
    <r>
      <rPr>
        <b/>
        <sz val="8"/>
        <rFont val="宋体"/>
        <charset val="134"/>
      </rPr>
      <t>单驱仿真沙滩车型、真车启动车效、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高速电机</t>
    </r>
    <r>
      <rPr>
        <b/>
        <sz val="8"/>
        <rFont val="Arial"/>
        <charset val="134"/>
      </rPr>
      <t>6V4.5AH</t>
    </r>
    <r>
      <rPr>
        <b/>
        <sz val="8"/>
        <rFont val="宋体"/>
        <charset val="134"/>
      </rPr>
      <t>大电瓶、早教儿歌、动感音乐、七彩灯光、</t>
    </r>
    <r>
      <rPr>
        <b/>
        <sz val="8"/>
        <rFont val="Arial"/>
        <charset val="134"/>
      </rPr>
      <t>USB</t>
    </r>
    <r>
      <rPr>
        <b/>
        <sz val="8"/>
        <rFont val="宋体"/>
        <charset val="134"/>
      </rPr>
      <t>接口</t>
    </r>
    <r>
      <rPr>
        <b/>
        <sz val="8"/>
        <rFont val="Arial"/>
        <charset val="134"/>
      </rPr>
      <t xml:space="preserve">                                                           
Single drive simulation beach models, real car start vehicle efficiency, 380 high-speed motor 6V4.5AH battery, early education children's songs, dynamic music, colorful lights, USB interface</t>
    </r>
  </si>
  <si>
    <r>
      <rPr>
        <b/>
        <sz val="8"/>
        <color rgb="FFFF0000"/>
        <rFont val="Arial"/>
        <charset val="134"/>
      </rPr>
      <t>(6V7A*1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
</t>
    </r>
    <r>
      <rPr>
        <b/>
        <sz val="8"/>
        <rFont val="宋体"/>
        <charset val="134"/>
      </rPr>
      <t>双驱仿真沙滩车型、真车启动车效、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高速电机，</t>
    </r>
    <r>
      <rPr>
        <b/>
        <sz val="8"/>
        <rFont val="Arial"/>
        <charset val="134"/>
      </rPr>
      <t>6V7AH</t>
    </r>
    <r>
      <rPr>
        <b/>
        <sz val="8"/>
        <rFont val="宋体"/>
        <charset val="134"/>
      </rPr>
      <t>大电瓶、早教儿歌、动感音乐、七彩灯光、</t>
    </r>
    <r>
      <rPr>
        <b/>
        <sz val="8"/>
        <rFont val="Arial"/>
        <charset val="134"/>
      </rPr>
      <t>USB</t>
    </r>
    <r>
      <rPr>
        <b/>
        <sz val="8"/>
        <rFont val="宋体"/>
        <charset val="134"/>
      </rPr>
      <t>接口、</t>
    </r>
    <r>
      <rPr>
        <b/>
        <sz val="8"/>
        <rFont val="Arial"/>
        <charset val="134"/>
      </rPr>
      <t>MP3</t>
    </r>
    <r>
      <rPr>
        <b/>
        <sz val="8"/>
        <rFont val="宋体"/>
        <charset val="134"/>
      </rPr>
      <t>，带蓝牙功能</t>
    </r>
    <r>
      <rPr>
        <b/>
        <sz val="8"/>
        <rFont val="Arial"/>
        <charset val="134"/>
      </rPr>
      <t xml:space="preserve">
Dual drive simulation beach model, real car start car effect, 380 high-speed motor, 6V7AH large battery, early education children's song, dynamic music, colorful lights, USB interface, MP3, with Bluetooth function</t>
    </r>
  </si>
  <si>
    <r>
      <rPr>
        <b/>
        <sz val="10"/>
        <rFont val="Arial"/>
        <charset val="134"/>
      </rPr>
      <t xml:space="preserve">1688                               
</t>
    </r>
    <r>
      <rPr>
        <b/>
        <sz val="10"/>
        <color rgb="FFFF0000"/>
        <rFont val="Arial"/>
        <charset val="134"/>
      </rPr>
      <t>6V7A*1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>6V380*2</t>
    </r>
    <r>
      <rPr>
        <b/>
        <sz val="10"/>
        <rFont val="Arial"/>
        <charset val="134"/>
      </rPr>
      <t xml:space="preserve"> 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+EVA</t>
    </r>
    <r>
      <rPr>
        <b/>
        <sz val="10"/>
        <rFont val="方正粗黑宋简体"/>
        <charset val="134"/>
      </rPr>
      <t>轮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+EVA wheel</t>
    </r>
  </si>
  <si>
    <r>
      <rPr>
        <b/>
        <sz val="8"/>
        <color rgb="FFFF0000"/>
        <rFont val="Arial"/>
        <charset val="134"/>
      </rPr>
      <t>(6V7A*1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
</t>
    </r>
    <r>
      <rPr>
        <b/>
        <sz val="8"/>
        <rFont val="宋体"/>
        <charset val="134"/>
      </rPr>
      <t>双驱仿真沙滩车型、真车启动车效、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高速电机，</t>
    </r>
    <r>
      <rPr>
        <b/>
        <sz val="8"/>
        <rFont val="Arial"/>
        <charset val="134"/>
      </rPr>
      <t>6V7AH</t>
    </r>
    <r>
      <rPr>
        <b/>
        <sz val="8"/>
        <rFont val="宋体"/>
        <charset val="134"/>
      </rPr>
      <t>大电瓶、早教儿歌、动感音乐、七彩灯光、</t>
    </r>
    <r>
      <rPr>
        <b/>
        <sz val="8"/>
        <rFont val="Arial"/>
        <charset val="134"/>
      </rPr>
      <t>USB</t>
    </r>
    <r>
      <rPr>
        <b/>
        <sz val="8"/>
        <rFont val="宋体"/>
        <charset val="134"/>
      </rPr>
      <t>接口、</t>
    </r>
    <r>
      <rPr>
        <b/>
        <sz val="8"/>
        <rFont val="Arial"/>
        <charset val="134"/>
      </rPr>
      <t>MP3</t>
    </r>
    <r>
      <rPr>
        <b/>
        <sz val="8"/>
        <rFont val="宋体"/>
        <charset val="134"/>
      </rPr>
      <t>，带蓝牙功能，</t>
    </r>
    <r>
      <rPr>
        <b/>
        <sz val="8"/>
        <color rgb="FFFF0000"/>
        <rFont val="Arial"/>
        <charset val="134"/>
      </rPr>
      <t>EVA</t>
    </r>
    <r>
      <rPr>
        <b/>
        <sz val="8"/>
        <color rgb="FFFF0000"/>
        <rFont val="宋体"/>
        <charset val="134"/>
      </rPr>
      <t>轮</t>
    </r>
    <r>
      <rPr>
        <b/>
        <sz val="8"/>
        <rFont val="Arial"/>
        <charset val="134"/>
      </rPr>
      <t xml:space="preserve">
Dual drive simulation beach model, real car start car effect, 380 high-speed motor, 6V7AH large battery, early education children's song, dynamic music, colorful lights, USB interface, MP3, with Bluetooth function</t>
    </r>
    <r>
      <rPr>
        <b/>
        <sz val="8"/>
        <rFont val="宋体"/>
        <charset val="134"/>
      </rPr>
      <t>，</t>
    </r>
    <r>
      <rPr>
        <b/>
        <sz val="8"/>
        <color rgb="FFFF0000"/>
        <rFont val="Arial"/>
        <charset val="134"/>
      </rPr>
      <t>EVA wheel</t>
    </r>
  </si>
  <si>
    <t>FT</t>
  </si>
  <si>
    <r>
      <rPr>
        <b/>
        <sz val="10"/>
        <rFont val="Arial"/>
        <charset val="134"/>
      </rPr>
      <t xml:space="preserve">928                               
</t>
    </r>
    <r>
      <rPr>
        <b/>
        <sz val="10"/>
        <color rgb="FFFF0000"/>
        <rFont val="Arial"/>
        <charset val="134"/>
      </rPr>
      <t>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
</t>
    </r>
    <r>
      <rPr>
        <b/>
        <sz val="10"/>
        <color rgb="FFFF0000"/>
        <rFont val="Arial"/>
        <charset val="134"/>
      </rPr>
      <t xml:space="preserve">6V380*1 </t>
    </r>
    <r>
      <rPr>
        <b/>
        <sz val="10"/>
        <rFont val="Arial"/>
        <charset val="134"/>
      </rPr>
      <t xml:space="preserve">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    </t>
    </r>
  </si>
  <si>
    <r>
      <rPr>
        <b/>
        <sz val="10"/>
        <rFont val="宋体"/>
        <charset val="134"/>
      </rPr>
      <t>蓝、红、白、黄</t>
    </r>
    <r>
      <rPr>
        <b/>
        <sz val="10"/>
        <rFont val="Arial"/>
        <charset val="134"/>
      </rPr>
      <t xml:space="preserve">
Blue, red, white yellow</t>
    </r>
  </si>
  <si>
    <t>62x35x34CM</t>
  </si>
  <si>
    <t>11KG                 
12KG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</si>
  <si>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
</t>
    </r>
    <r>
      <rPr>
        <b/>
        <sz val="8"/>
        <rFont val="宋体"/>
        <charset val="134"/>
      </rPr>
      <t>单电、单驱、早教、前进后退、</t>
    </r>
    <r>
      <rPr>
        <b/>
        <sz val="8"/>
        <rFont val="Arial"/>
        <charset val="134"/>
      </rPr>
      <t>USB</t>
    </r>
    <r>
      <rPr>
        <b/>
        <sz val="8"/>
        <rFont val="宋体"/>
        <charset val="134"/>
      </rPr>
      <t>插口、</t>
    </r>
    <r>
      <rPr>
        <b/>
        <sz val="8"/>
        <rFont val="Arial"/>
        <charset val="134"/>
      </rPr>
      <t>MP3</t>
    </r>
    <r>
      <rPr>
        <b/>
        <sz val="8"/>
        <rFont val="宋体"/>
        <charset val="134"/>
      </rPr>
      <t>插口、动感炫灯、</t>
    </r>
    <r>
      <rPr>
        <b/>
        <sz val="8"/>
        <rFont val="Arial"/>
        <charset val="134"/>
      </rPr>
      <t>390</t>
    </r>
    <r>
      <rPr>
        <b/>
        <sz val="8"/>
        <rFont val="宋体"/>
        <charset val="134"/>
      </rPr>
      <t>电机、多首音乐</t>
    </r>
    <r>
      <rPr>
        <b/>
        <sz val="8"/>
        <rFont val="Arial"/>
        <charset val="134"/>
      </rPr>
      <t xml:space="preserve">                                                                                  
Single power, single drive, early education, forward and backward, USB port, MP3 port, dynamic flashlight, 390 motor, many music</t>
    </r>
  </si>
  <si>
    <r>
      <rPr>
        <b/>
        <sz val="10"/>
        <rFont val="Arial"/>
        <charset val="134"/>
      </rPr>
      <t xml:space="preserve">6118-1                          
</t>
    </r>
    <r>
      <rPr>
        <b/>
        <sz val="10"/>
        <rFont val="方正粗黑宋简体"/>
        <charset val="134"/>
      </rPr>
      <t>滑行车</t>
    </r>
    <r>
      <rPr>
        <b/>
        <sz val="10"/>
        <rFont val="Arial"/>
        <charset val="134"/>
      </rPr>
      <t xml:space="preserve">            
scooter    </t>
    </r>
  </si>
  <si>
    <r>
      <rPr>
        <b/>
        <sz val="10"/>
        <rFont val="宋体"/>
        <charset val="134"/>
      </rPr>
      <t>红、白、蓝</t>
    </r>
    <r>
      <rPr>
        <b/>
        <sz val="10"/>
        <rFont val="Arial"/>
        <charset val="134"/>
      </rPr>
      <t xml:space="preserve">                  White, red, blue,  </t>
    </r>
  </si>
  <si>
    <t>36*69*81CM</t>
  </si>
  <si>
    <t>4.4KG              
5.2KG</t>
  </si>
  <si>
    <r>
      <rPr>
        <b/>
        <sz val="8"/>
        <color rgb="FFFF0000"/>
        <rFont val="宋体"/>
        <charset val="134"/>
      </rPr>
      <t>滑行车</t>
    </r>
    <r>
      <rPr>
        <b/>
        <sz val="8"/>
        <color rgb="FFFF0000"/>
        <rFont val="Arial"/>
        <charset val="134"/>
      </rPr>
      <t xml:space="preserve">            scooter</t>
    </r>
  </si>
  <si>
    <r>
      <rPr>
        <b/>
        <sz val="10"/>
        <rFont val="Arial"/>
        <charset val="134"/>
      </rPr>
      <t>6118-1                          
(6V4A*1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</si>
  <si>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
</t>
    </r>
    <r>
      <rPr>
        <b/>
        <sz val="8"/>
        <rFont val="宋体"/>
        <charset val="134"/>
      </rPr>
      <t>早教音乐板</t>
    </r>
    <r>
      <rPr>
        <b/>
        <sz val="8"/>
        <rFont val="Arial"/>
        <charset val="134"/>
      </rPr>
      <t xml:space="preserve">   </t>
    </r>
    <r>
      <rPr>
        <b/>
        <sz val="8"/>
        <rFont val="宋体"/>
        <charset val="134"/>
      </rPr>
      <t>炫彩灯光</t>
    </r>
    <r>
      <rPr>
        <b/>
        <sz val="8"/>
        <rFont val="Arial"/>
        <charset val="134"/>
      </rPr>
      <t xml:space="preserve"> </t>
    </r>
    <r>
      <rPr>
        <b/>
        <sz val="8"/>
        <rFont val="宋体"/>
        <charset val="134"/>
      </rPr>
      <t>单电单驱</t>
    </r>
    <r>
      <rPr>
        <b/>
        <sz val="8"/>
        <rFont val="Arial"/>
        <charset val="134"/>
      </rPr>
      <t>6v4</t>
    </r>
    <r>
      <rPr>
        <b/>
        <sz val="8"/>
        <rFont val="宋体"/>
        <charset val="134"/>
      </rPr>
      <t>电瓶</t>
    </r>
    <r>
      <rPr>
        <b/>
        <sz val="8"/>
        <rFont val="Arial"/>
        <charset val="134"/>
      </rPr>
      <t>*1   380</t>
    </r>
    <r>
      <rPr>
        <b/>
        <sz val="8"/>
        <rFont val="宋体"/>
        <charset val="134"/>
      </rPr>
      <t>电机</t>
    </r>
    <r>
      <rPr>
        <b/>
        <sz val="8"/>
        <rFont val="Arial"/>
        <charset val="134"/>
      </rPr>
      <t>*1                                 
Early education music board dazzling lights single electric single drive 6v4 battery *1 380 motor *1</t>
    </r>
  </si>
  <si>
    <r>
      <rPr>
        <b/>
        <sz val="10"/>
        <rFont val="Arial"/>
        <charset val="134"/>
      </rPr>
      <t>6118-1T                          
(6V4A*1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</si>
  <si>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t>DS</t>
  </si>
  <si>
    <r>
      <rPr>
        <b/>
        <sz val="10"/>
        <rFont val="Arial"/>
        <charset val="134"/>
      </rPr>
      <t>9958                           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</si>
  <si>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红，蓝，</t>
    </r>
    <r>
      <rPr>
        <b/>
        <sz val="10"/>
        <rFont val="Arial"/>
        <charset val="134"/>
      </rPr>
      <t xml:space="preserve">                      </t>
    </r>
    <r>
      <rPr>
        <b/>
        <sz val="10"/>
        <rFont val="宋体"/>
        <charset val="134"/>
      </rPr>
      <t>黄，白，</t>
    </r>
    <r>
      <rPr>
        <b/>
        <sz val="10"/>
        <rFont val="Arial"/>
        <charset val="134"/>
      </rPr>
      <t xml:space="preserve">                   Red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blue,             yellow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white,</t>
    </r>
  </si>
  <si>
    <t>82*49*59CM</t>
  </si>
  <si>
    <t>5.3KG 
6.8KG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</si>
  <si>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
</t>
    </r>
    <r>
      <rPr>
        <b/>
        <sz val="8"/>
        <rFont val="宋体"/>
        <charset val="134"/>
      </rPr>
      <t>新品大号沙滩车</t>
    </r>
    <r>
      <rPr>
        <b/>
        <sz val="8"/>
        <rFont val="Arial"/>
        <charset val="134"/>
      </rPr>
      <t>,</t>
    </r>
    <r>
      <rPr>
        <b/>
        <sz val="8"/>
        <rFont val="宋体"/>
        <charset val="134"/>
      </rPr>
      <t>配置</t>
    </r>
    <r>
      <rPr>
        <b/>
        <sz val="8"/>
        <rFont val="Arial"/>
        <charset val="134"/>
      </rPr>
      <t>6V.4.5</t>
    </r>
    <r>
      <rPr>
        <b/>
        <sz val="8"/>
        <rFont val="宋体"/>
        <charset val="134"/>
      </rPr>
      <t>大电瓶，单驱，单电，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大电机，早教功能，音乐，</t>
    </r>
    <r>
      <rPr>
        <b/>
        <sz val="8"/>
        <rFont val="Arial"/>
        <charset val="134"/>
      </rPr>
      <t>Usb</t>
    </r>
    <r>
      <rPr>
        <b/>
        <sz val="8"/>
        <rFont val="宋体"/>
        <charset val="134"/>
      </rPr>
      <t>，前置大灯七彩灯光，一箱</t>
    </r>
    <r>
      <rPr>
        <b/>
        <sz val="8"/>
        <rFont val="Arial"/>
        <charset val="134"/>
      </rPr>
      <t>1</t>
    </r>
    <r>
      <rPr>
        <b/>
        <sz val="8"/>
        <rFont val="宋体"/>
        <charset val="134"/>
      </rPr>
      <t>台</t>
    </r>
    <r>
      <rPr>
        <b/>
        <sz val="8"/>
        <rFont val="Arial"/>
        <charset val="134"/>
      </rPr>
      <t xml:space="preserve">                                        
New large ATV, equipped with 6V.4.5 battery, single drive, single electric, 380 motor, early education function, music, Usb, front headlight colorful lights, 1 in a box</t>
    </r>
  </si>
  <si>
    <r>
      <rPr>
        <b/>
        <sz val="10"/>
        <rFont val="Arial"/>
        <charset val="134"/>
      </rPr>
      <t xml:space="preserve">611                          
</t>
    </r>
    <r>
      <rPr>
        <b/>
        <sz val="10"/>
        <color rgb="FFFF0000"/>
        <rFont val="Arial"/>
        <charset val="134"/>
      </rPr>
      <t>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</si>
  <si>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红，蓝，桔，</t>
    </r>
    <r>
      <rPr>
        <b/>
        <sz val="10"/>
        <rFont val="Arial"/>
        <charset val="134"/>
      </rPr>
      <t xml:space="preserve">               Red, blue, orange.</t>
    </r>
  </si>
  <si>
    <t>68*43*50CM</t>
  </si>
  <si>
    <t>4.5KG      
5.5KG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</si>
  <si>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
</t>
    </r>
    <r>
      <rPr>
        <b/>
        <sz val="8"/>
        <rFont val="宋体"/>
        <charset val="134"/>
      </rPr>
      <t>配置功能</t>
    </r>
    <r>
      <rPr>
        <b/>
        <sz val="8"/>
        <rFont val="Arial"/>
        <charset val="134"/>
      </rPr>
      <t>:6V</t>
    </r>
    <r>
      <rPr>
        <b/>
        <sz val="8"/>
        <rFont val="宋体"/>
        <charset val="134"/>
      </rPr>
      <t>环保线</t>
    </r>
    <r>
      <rPr>
        <b/>
        <sz val="8"/>
        <rFont val="Arial"/>
        <charset val="134"/>
      </rPr>
      <t xml:space="preserve">     </t>
    </r>
    <r>
      <rPr>
        <b/>
        <sz val="8"/>
        <rFont val="宋体"/>
        <charset val="134"/>
      </rPr>
      <t>早教灯光</t>
    </r>
    <r>
      <rPr>
        <b/>
        <sz val="8"/>
        <rFont val="Arial"/>
        <charset val="134"/>
      </rPr>
      <t xml:space="preserve">   
1  </t>
    </r>
    <r>
      <rPr>
        <b/>
        <sz val="8"/>
        <rFont val="宋体"/>
        <charset val="134"/>
      </rPr>
      <t>单电单驱</t>
    </r>
    <r>
      <rPr>
        <b/>
        <sz val="8"/>
        <rFont val="Arial"/>
        <charset val="134"/>
      </rPr>
      <t xml:space="preserve">                                                                                         Configuration features :6V environmental protection line. early education light
1 single electric single drive </t>
    </r>
  </si>
  <si>
    <r>
      <rPr>
        <b/>
        <sz val="8"/>
        <color rgb="FFFF0000"/>
        <rFont val="方正粗黑宋简体"/>
        <charset val="134"/>
      </rPr>
      <t>遥控</t>
    </r>
    <r>
      <rPr>
        <b/>
        <sz val="8"/>
        <color rgb="FFFF0000"/>
        <rFont val="Arial"/>
        <charset val="134"/>
      </rPr>
      <t xml:space="preserve">Remote control +20RMB  </t>
    </r>
  </si>
  <si>
    <r>
      <rPr>
        <b/>
        <sz val="11"/>
        <rFont val="Arial"/>
        <charset val="134"/>
      </rPr>
      <t xml:space="preserve">611                          
</t>
    </r>
    <r>
      <rPr>
        <b/>
        <sz val="11"/>
        <color rgb="FFFF0000"/>
        <rFont val="Arial"/>
        <charset val="134"/>
      </rPr>
      <t>6V4A*1</t>
    </r>
    <r>
      <rPr>
        <b/>
        <sz val="11"/>
        <rFont val="宋体"/>
        <charset val="134"/>
      </rPr>
      <t>铅酸电池</t>
    </r>
    <r>
      <rPr>
        <b/>
        <sz val="11"/>
        <rFont val="Arial"/>
        <charset val="134"/>
      </rPr>
      <t xml:space="preserve">
Lead-acid battery 
</t>
    </r>
    <r>
      <rPr>
        <b/>
        <sz val="11"/>
        <color rgb="FFFF0000"/>
        <rFont val="Arial"/>
        <charset val="134"/>
      </rPr>
      <t xml:space="preserve">6V380*1 </t>
    </r>
    <r>
      <rPr>
        <b/>
        <sz val="11"/>
        <rFont val="宋体"/>
        <charset val="134"/>
      </rPr>
      <t>电机</t>
    </r>
    <r>
      <rPr>
        <b/>
        <sz val="11"/>
        <rFont val="Arial"/>
        <charset val="134"/>
      </rPr>
      <t xml:space="preserve"> motor
</t>
    </r>
    <r>
      <rPr>
        <b/>
        <sz val="11"/>
        <rFont val="宋体"/>
        <charset val="134"/>
      </rPr>
      <t>涂鸦</t>
    </r>
    <r>
      <rPr>
        <b/>
        <sz val="11"/>
        <rFont val="Arial"/>
        <charset val="134"/>
      </rPr>
      <t xml:space="preserve"> </t>
    </r>
    <r>
      <rPr>
        <b/>
        <sz val="11"/>
        <color rgb="FFFF0000"/>
        <rFont val="Arial"/>
        <charset val="134"/>
      </rPr>
      <t xml:space="preserve">  graffiti</t>
    </r>
  </si>
  <si>
    <r>
      <rPr>
        <b/>
        <sz val="10"/>
        <color rgb="FFFF0000"/>
        <rFont val="宋体"/>
        <charset val="134"/>
      </rPr>
      <t>涂鸦</t>
    </r>
    <r>
      <rPr>
        <b/>
        <sz val="10"/>
        <color rgb="FFFF0000"/>
        <rFont val="Arial"/>
        <charset val="134"/>
      </rPr>
      <t xml:space="preserve">   graffiti</t>
    </r>
  </si>
  <si>
    <r>
      <rPr>
        <b/>
        <sz val="10"/>
        <rFont val="Arial"/>
        <charset val="134"/>
      </rPr>
      <t xml:space="preserve">618                          
</t>
    </r>
    <r>
      <rPr>
        <b/>
        <sz val="10"/>
        <color rgb="FFFF0000"/>
        <rFont val="Arial"/>
        <charset val="134"/>
      </rPr>
      <t>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</si>
  <si>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t>红色red
粉色pink
蓝色blue</t>
  </si>
  <si>
    <r>
      <rPr>
        <b/>
        <sz val="10"/>
        <rFont val="Arial"/>
        <charset val="134"/>
      </rPr>
      <t xml:space="preserve">618                          
</t>
    </r>
    <r>
      <rPr>
        <b/>
        <sz val="10"/>
        <color rgb="FFFF0000"/>
        <rFont val="Arial"/>
        <charset val="134"/>
      </rPr>
      <t>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+</t>
    </r>
    <r>
      <rPr>
        <b/>
        <sz val="10"/>
        <rFont val="宋体"/>
        <charset val="134"/>
      </rPr>
      <t>烤漆</t>
    </r>
    <r>
      <rPr>
        <b/>
        <sz val="10"/>
        <rFont val="Arial"/>
        <charset val="134"/>
      </rPr>
      <t xml:space="preserve">
</t>
    </r>
    <r>
      <rPr>
        <b/>
        <sz val="10"/>
        <color rgb="FFFF0000"/>
        <rFont val="Arial"/>
        <charset val="134"/>
      </rPr>
      <t>+Paint</t>
    </r>
  </si>
  <si>
    <r>
      <rPr>
        <b/>
        <sz val="10"/>
        <rFont val="宋体"/>
        <charset val="134"/>
      </rPr>
      <t>烤漆红</t>
    </r>
    <r>
      <rPr>
        <b/>
        <sz val="10"/>
        <rFont val="Arial"/>
        <charset val="134"/>
      </rPr>
      <t xml:space="preserve">,
</t>
    </r>
    <r>
      <rPr>
        <b/>
        <sz val="10"/>
        <rFont val="宋体"/>
        <charset val="134"/>
      </rPr>
      <t>烤漆粉</t>
    </r>
    <r>
      <rPr>
        <b/>
        <sz val="10"/>
        <rFont val="Arial"/>
        <charset val="134"/>
      </rPr>
      <t xml:space="preserve">,
</t>
    </r>
    <r>
      <rPr>
        <b/>
        <sz val="10"/>
        <rFont val="宋体"/>
        <charset val="134"/>
      </rPr>
      <t>烤漆蓝，</t>
    </r>
    <r>
      <rPr>
        <b/>
        <sz val="10"/>
        <rFont val="Arial"/>
        <charset val="134"/>
      </rPr>
      <t xml:space="preserve">                   
paint Red,
paint pink,
Paint blue,</t>
    </r>
  </si>
  <si>
    <t>BLM</t>
  </si>
  <si>
    <r>
      <rPr>
        <b/>
        <sz val="10"/>
        <rFont val="Arial"/>
        <charset val="134"/>
      </rPr>
      <t>1688                           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</si>
  <si>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白，红，蓝</t>
    </r>
    <r>
      <rPr>
        <b/>
        <sz val="10"/>
        <rFont val="Arial"/>
        <charset val="134"/>
      </rPr>
      <t xml:space="preserve">          Red, white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blue </t>
    </r>
  </si>
  <si>
    <t>85*78*45CM</t>
  </si>
  <si>
    <t>7.8KG             
9KG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</si>
  <si>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>Lead-acid battery + 6V380*2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单电双驱</t>
    </r>
    <r>
      <rPr>
        <b/>
        <sz val="8"/>
        <rFont val="Arial"/>
        <charset val="134"/>
      </rPr>
      <t xml:space="preserve"> </t>
    </r>
    <r>
      <rPr>
        <b/>
        <sz val="8"/>
        <rFont val="宋体"/>
        <charset val="134"/>
      </rPr>
      <t>早教</t>
    </r>
    <r>
      <rPr>
        <b/>
        <sz val="8"/>
        <rFont val="Arial"/>
        <charset val="134"/>
      </rPr>
      <t xml:space="preserve"> </t>
    </r>
    <r>
      <rPr>
        <b/>
        <sz val="8"/>
        <rFont val="宋体"/>
        <charset val="134"/>
      </rPr>
      <t>独立摇摆</t>
    </r>
    <r>
      <rPr>
        <b/>
        <sz val="8"/>
        <rFont val="Arial"/>
        <charset val="134"/>
      </rPr>
      <t xml:space="preserve">
</t>
    </r>
    <r>
      <rPr>
        <b/>
        <sz val="8"/>
        <rFont val="宋体"/>
        <charset val="134"/>
      </rPr>
      <t>遥控</t>
    </r>
    <r>
      <rPr>
        <b/>
        <sz val="8"/>
        <rFont val="Arial"/>
        <charset val="134"/>
      </rPr>
      <t>&amp;</t>
    </r>
    <r>
      <rPr>
        <b/>
        <sz val="8"/>
        <rFont val="宋体"/>
        <charset val="134"/>
      </rPr>
      <t>摇杆控制</t>
    </r>
    <r>
      <rPr>
        <b/>
        <sz val="8"/>
        <rFont val="Arial"/>
        <charset val="134"/>
      </rPr>
      <t xml:space="preserve">
360</t>
    </r>
    <r>
      <rPr>
        <b/>
        <sz val="8"/>
        <rFont val="宋体"/>
        <charset val="134"/>
      </rPr>
      <t>度旋转</t>
    </r>
    <r>
      <rPr>
        <b/>
        <sz val="8"/>
        <rFont val="Arial"/>
        <charset val="134"/>
      </rPr>
      <t xml:space="preserve"> </t>
    </r>
    <r>
      <rPr>
        <b/>
        <sz val="8"/>
        <rFont val="宋体"/>
        <charset val="134"/>
      </rPr>
      <t>带推把</t>
    </r>
    <r>
      <rPr>
        <b/>
        <sz val="8"/>
        <rFont val="Arial"/>
        <charset val="134"/>
      </rPr>
      <t xml:space="preserve"> </t>
    </r>
    <r>
      <rPr>
        <b/>
        <sz val="8"/>
        <rFont val="宋体"/>
        <charset val="134"/>
      </rPr>
      <t>静音轮</t>
    </r>
    <r>
      <rPr>
        <b/>
        <sz val="8"/>
        <rFont val="Arial"/>
        <charset val="134"/>
      </rPr>
      <t xml:space="preserve">                                                                             
Single electric double drive early education independent swing
Remote control &amp; Rocker control
Mute wheel with push handle rotates 360 degrees</t>
    </r>
  </si>
  <si>
    <r>
      <rPr>
        <b/>
        <sz val="10"/>
        <rFont val="Arial"/>
        <charset val="134"/>
      </rPr>
      <t>1688                            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</si>
  <si>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Arial"/>
        <charset val="134"/>
      </rPr>
      <t>1688                            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烤漆</t>
    </r>
    <r>
      <rPr>
        <b/>
        <sz val="10"/>
        <rFont val="Arial"/>
        <charset val="134"/>
      </rPr>
      <t xml:space="preserve">  paint </t>
    </r>
  </si>
  <si>
    <r>
      <rPr>
        <b/>
        <sz val="10"/>
        <rFont val="Arial"/>
        <charset val="134"/>
      </rPr>
      <t>1688                          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烤漆</t>
    </r>
    <r>
      <rPr>
        <b/>
        <sz val="10"/>
        <rFont val="Arial"/>
        <charset val="134"/>
      </rPr>
      <t xml:space="preserve">  paint </t>
    </r>
  </si>
  <si>
    <r>
      <rPr>
        <b/>
        <sz val="10"/>
        <rFont val="Arial"/>
        <charset val="134"/>
      </rPr>
      <t>1688                           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烤漆</t>
    </r>
    <r>
      <rPr>
        <b/>
        <sz val="10"/>
        <rFont val="Arial"/>
        <charset val="134"/>
      </rPr>
      <t xml:space="preserve">  paint </t>
    </r>
  </si>
  <si>
    <t>HLT</t>
  </si>
  <si>
    <r>
      <rPr>
        <sz val="10"/>
        <rFont val="Arial"/>
        <charset val="134"/>
      </rPr>
      <t xml:space="preserve">V8                           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>6V380*1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</si>
  <si>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>,                     Red,white,blue,</t>
    </r>
  </si>
  <si>
    <t>70*52*42CM</t>
  </si>
  <si>
    <t>5KG             
6KG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</si>
  <si>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单电单驱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带有早教</t>
    </r>
    <r>
      <rPr>
        <b/>
        <sz val="8"/>
        <rFont val="Arial"/>
        <charset val="134"/>
      </rPr>
      <t>*LED</t>
    </r>
    <r>
      <rPr>
        <b/>
        <sz val="8"/>
        <rFont val="宋体"/>
        <charset val="134"/>
      </rPr>
      <t>大灯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脚踩油门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功能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一键启动开关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音乐儿歌故事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高仿真灯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耐磨防滑轮胎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防滑螺丝帽</t>
    </r>
    <r>
      <rPr>
        <b/>
        <sz val="8"/>
        <rFont val="Arial"/>
        <charset val="134"/>
      </rPr>
      <t>*</t>
    </r>
    <r>
      <rPr>
        <b/>
        <sz val="8"/>
        <rFont val="宋体"/>
        <charset val="134"/>
      </rPr>
      <t>后轮避震</t>
    </r>
    <r>
      <rPr>
        <b/>
        <sz val="8"/>
        <rFont val="Arial"/>
        <charset val="134"/>
      </rPr>
      <t xml:space="preserve">
Single electric single drive * with early education *LED headlights * foot pedal pedal * function * one-button start switch * music children's songs * high simulation lights * wear resistant skid tires * skid nut * rear wheel shock absorbers</t>
    </r>
  </si>
  <si>
    <r>
      <rPr>
        <b/>
        <sz val="8"/>
        <color rgb="FFFF0000"/>
        <rFont val="方正粗黑宋简体"/>
        <charset val="134"/>
      </rPr>
      <t>皮座椅</t>
    </r>
    <r>
      <rPr>
        <b/>
        <sz val="8"/>
        <color rgb="FFFF0000"/>
        <rFont val="Arial"/>
        <charset val="134"/>
      </rPr>
      <t>Leather seats+7RMB                                            EVA</t>
    </r>
    <r>
      <rPr>
        <b/>
        <sz val="8"/>
        <color rgb="FFFF0000"/>
        <rFont val="方正粗黑宋简体"/>
        <charset val="134"/>
      </rPr>
      <t>发泡胎</t>
    </r>
    <r>
      <rPr>
        <b/>
        <sz val="8"/>
        <color rgb="FFFF0000"/>
        <rFont val="Arial"/>
        <charset val="134"/>
      </rPr>
      <t xml:space="preserve">EVAfoam tire+40RMB            MP3+USB+ 7RMB </t>
    </r>
  </si>
  <si>
    <r>
      <rPr>
        <sz val="10"/>
        <rFont val="Arial"/>
        <charset val="134"/>
      </rPr>
      <t xml:space="preserve">V8                           
</t>
    </r>
    <r>
      <rPr>
        <b/>
        <sz val="10"/>
        <color rgb="FFFF0000"/>
        <rFont val="Arial"/>
        <charset val="134"/>
      </rPr>
      <t>6V7A*1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6V380*2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</t>
    </r>
  </si>
  <si>
    <r>
      <rPr>
        <b/>
        <sz val="10"/>
        <rFont val="Arial"/>
        <charset val="134"/>
      </rPr>
      <t>1866                           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</si>
  <si>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粉色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米色</t>
    </r>
    <r>
      <rPr>
        <b/>
        <sz val="10"/>
        <rFont val="Arial"/>
        <charset val="134"/>
      </rPr>
      <t>,               Red,pink,beige,</t>
    </r>
  </si>
  <si>
    <t>90*50*50CM</t>
  </si>
  <si>
    <t>7.5KG             
9.5KG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</si>
  <si>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单电单驱电池</t>
    </r>
    <r>
      <rPr>
        <b/>
        <sz val="8"/>
        <rFont val="Arial"/>
        <charset val="134"/>
      </rPr>
      <t>6.4*1</t>
    </r>
    <r>
      <rPr>
        <b/>
        <sz val="8"/>
        <rFont val="宋体"/>
        <charset val="134"/>
      </rPr>
      <t>，</t>
    </r>
    <r>
      <rPr>
        <b/>
        <sz val="8"/>
        <rFont val="Arial"/>
        <charset val="134"/>
      </rPr>
      <t xml:space="preserve">   </t>
    </r>
    <r>
      <rPr>
        <b/>
        <sz val="8"/>
        <rFont val="宋体"/>
        <charset val="134"/>
      </rPr>
      <t>电机</t>
    </r>
    <r>
      <rPr>
        <b/>
        <sz val="8"/>
        <rFont val="Arial"/>
        <charset val="134"/>
      </rPr>
      <t xml:space="preserve">380*1  *LED </t>
    </r>
    <r>
      <rPr>
        <b/>
        <sz val="8"/>
        <rFont val="宋体"/>
        <charset val="134"/>
      </rPr>
      <t>大灯</t>
    </r>
    <r>
      <rPr>
        <b/>
        <sz val="8"/>
        <rFont val="Arial"/>
        <charset val="134"/>
      </rPr>
      <t>*                                         
Single electric single drive battery 6.4*1, motor 380*1 *LED headlights *</t>
    </r>
  </si>
  <si>
    <r>
      <rPr>
        <b/>
        <sz val="8"/>
        <color rgb="FFFF0000"/>
        <rFont val="方正粗黑宋简体"/>
        <charset val="134"/>
      </rPr>
      <t>皮座椅</t>
    </r>
    <r>
      <rPr>
        <b/>
        <sz val="8"/>
        <color rgb="FFFF0000"/>
        <rFont val="Arial"/>
        <charset val="134"/>
      </rPr>
      <t xml:space="preserve">Leather seats+20RMB                                            
</t>
    </r>
    <r>
      <rPr>
        <b/>
        <sz val="8"/>
        <color rgb="FFFF0000"/>
        <rFont val="方正粗黑宋简体"/>
        <charset val="134"/>
      </rPr>
      <t>分离电机</t>
    </r>
    <r>
      <rPr>
        <b/>
        <sz val="8"/>
        <color rgb="FFFF0000"/>
        <rFont val="Arial"/>
        <charset val="134"/>
      </rPr>
      <t>+</t>
    </r>
    <r>
      <rPr>
        <b/>
        <sz val="8"/>
        <color rgb="FFFF0000"/>
        <rFont val="方正粗黑宋简体"/>
        <charset val="134"/>
      </rPr>
      <t>推把带遮阳棚</t>
    </r>
    <r>
      <rPr>
        <b/>
        <sz val="8"/>
        <color rgb="FFFF0000"/>
        <rFont val="Arial"/>
        <charset val="134"/>
      </rPr>
      <t xml:space="preserve">                                       
Separation motor + push handle with sun shade+30RMB                                    </t>
    </r>
  </si>
  <si>
    <r>
      <rPr>
        <b/>
        <sz val="10"/>
        <rFont val="Arial"/>
        <charset val="134"/>
      </rPr>
      <t>1866                           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遥控</t>
    </r>
    <r>
      <rPr>
        <b/>
        <sz val="10"/>
        <rFont val="Arial"/>
        <charset val="134"/>
      </rPr>
      <t xml:space="preserve">                          Remote control            </t>
    </r>
  </si>
  <si>
    <r>
      <rPr>
        <b/>
        <sz val="10"/>
        <rFont val="Arial"/>
        <charset val="134"/>
      </rPr>
      <t>1866                           
6V4A*2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>Lead-acid battery 
6V380*2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遥控</t>
    </r>
    <r>
      <rPr>
        <b/>
        <sz val="10"/>
        <rFont val="Arial"/>
        <charset val="134"/>
      </rPr>
      <t xml:space="preserve">                          Remote control</t>
    </r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</si>
  <si>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单电单驱</t>
    </r>
    <r>
      <rPr>
        <b/>
        <sz val="8"/>
        <rFont val="Arial"/>
        <charset val="134"/>
      </rPr>
      <t>-</t>
    </r>
    <r>
      <rPr>
        <b/>
        <sz val="8"/>
        <rFont val="宋体"/>
        <charset val="134"/>
      </rPr>
      <t>遥控器</t>
    </r>
    <r>
      <rPr>
        <b/>
        <sz val="8"/>
        <rFont val="Arial"/>
        <charset val="134"/>
      </rPr>
      <t xml:space="preserve">  </t>
    </r>
    <r>
      <rPr>
        <b/>
        <sz val="8"/>
        <rFont val="宋体"/>
        <charset val="134"/>
      </rPr>
      <t>，</t>
    </r>
    <r>
      <rPr>
        <b/>
        <sz val="8"/>
        <rFont val="Arial"/>
        <charset val="134"/>
      </rPr>
      <t xml:space="preserve"> </t>
    </r>
    <r>
      <rPr>
        <b/>
        <sz val="8"/>
        <rFont val="宋体"/>
        <charset val="134"/>
      </rPr>
      <t>电池</t>
    </r>
    <r>
      <rPr>
        <b/>
        <sz val="8"/>
        <rFont val="Arial"/>
        <charset val="134"/>
      </rPr>
      <t xml:space="preserve">6.4*2   </t>
    </r>
    <r>
      <rPr>
        <b/>
        <sz val="8"/>
        <rFont val="宋体"/>
        <charset val="134"/>
      </rPr>
      <t>电机</t>
    </r>
    <r>
      <rPr>
        <b/>
        <sz val="8"/>
        <rFont val="Arial"/>
        <charset val="134"/>
      </rPr>
      <t>380*2  *LED</t>
    </r>
    <r>
      <rPr>
        <b/>
        <sz val="8"/>
        <rFont val="宋体"/>
        <charset val="134"/>
      </rPr>
      <t>大灯</t>
    </r>
    <r>
      <rPr>
        <b/>
        <sz val="8"/>
        <rFont val="Arial"/>
        <charset val="134"/>
      </rPr>
      <t xml:space="preserve">*                                                                                                          
Single electric single drive - remote control, battery 6.4*2 motor 380*2 *LED headlights * </t>
    </r>
  </si>
  <si>
    <t>HT</t>
  </si>
  <si>
    <r>
      <rPr>
        <b/>
        <sz val="10"/>
        <rFont val="Arial"/>
        <charset val="134"/>
      </rPr>
      <t>818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</si>
  <si>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红，蓝，黄，</t>
    </r>
    <r>
      <rPr>
        <b/>
        <sz val="10"/>
        <rFont val="Arial"/>
        <charset val="134"/>
      </rPr>
      <t xml:space="preserve">               Red, blue, yellow</t>
    </r>
  </si>
  <si>
    <t xml:space="preserve">65*41*46CM  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</si>
  <si>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多功能早教，炫光七彩灯</t>
    </r>
    <r>
      <rPr>
        <b/>
        <sz val="8"/>
        <rFont val="Arial"/>
        <charset val="134"/>
      </rPr>
      <t xml:space="preserve">          </t>
    </r>
    <r>
      <rPr>
        <b/>
        <sz val="8"/>
        <rFont val="宋体"/>
        <charset val="134"/>
      </rPr>
      <t>电瓶规格</t>
    </r>
    <r>
      <rPr>
        <b/>
        <sz val="8"/>
        <rFont val="Arial"/>
        <charset val="134"/>
      </rPr>
      <t>:6V4</t>
    </r>
    <r>
      <rPr>
        <b/>
        <sz val="8"/>
        <rFont val="宋体"/>
        <charset val="134"/>
      </rPr>
      <t>，电机</t>
    </r>
    <r>
      <rPr>
        <b/>
        <sz val="8"/>
        <rFont val="Arial"/>
        <charset val="134"/>
      </rPr>
      <t>6v380</t>
    </r>
    <r>
      <rPr>
        <b/>
        <sz val="8"/>
        <rFont val="宋体"/>
        <charset val="134"/>
      </rPr>
      <t>电机</t>
    </r>
    <r>
      <rPr>
        <b/>
        <sz val="8"/>
        <rFont val="Arial"/>
        <charset val="134"/>
      </rPr>
      <t xml:space="preserve">                      
Multifunctional early education, dazzling light seven color lights battery specifications :6V4, motor 6v380 motor</t>
    </r>
  </si>
  <si>
    <r>
      <rPr>
        <b/>
        <sz val="10"/>
        <rFont val="Arial"/>
        <charset val="134"/>
      </rPr>
      <t>818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涂鸦</t>
    </r>
    <r>
      <rPr>
        <b/>
        <sz val="10"/>
        <rFont val="Arial"/>
        <charset val="134"/>
      </rPr>
      <t xml:space="preserve">   graffiti  </t>
    </r>
  </si>
  <si>
    <r>
      <rPr>
        <b/>
        <sz val="10"/>
        <color rgb="FFFF0000"/>
        <rFont val="宋体"/>
        <charset val="134"/>
      </rPr>
      <t>涂鸦</t>
    </r>
    <r>
      <rPr>
        <b/>
        <sz val="10"/>
        <color rgb="FFFF0000"/>
        <rFont val="Arial"/>
        <charset val="134"/>
      </rPr>
      <t xml:space="preserve">                        graffiti  </t>
    </r>
  </si>
  <si>
    <r>
      <rPr>
        <b/>
        <sz val="10"/>
        <rFont val="Arial"/>
        <charset val="134"/>
      </rPr>
      <t>616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</si>
  <si>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红，蓝，</t>
    </r>
    <r>
      <rPr>
        <b/>
        <sz val="10"/>
        <rFont val="Arial"/>
        <charset val="134"/>
      </rPr>
      <t xml:space="preserve">                Red, blue,  </t>
    </r>
  </si>
  <si>
    <r>
      <rPr>
        <b/>
        <sz val="10"/>
        <rFont val="Arial"/>
        <charset val="134"/>
      </rPr>
      <t>616
6V4A*1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涂鸦</t>
    </r>
    <r>
      <rPr>
        <b/>
        <sz val="10"/>
        <rFont val="Arial"/>
        <charset val="134"/>
      </rPr>
      <t xml:space="preserve">   graffiti  </t>
    </r>
  </si>
  <si>
    <t>LH</t>
  </si>
  <si>
    <r>
      <rPr>
        <b/>
        <sz val="10"/>
        <rFont val="Arial"/>
        <charset val="134"/>
      </rPr>
      <t>818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</si>
  <si>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红、咖啡色、</t>
    </r>
    <r>
      <rPr>
        <b/>
        <sz val="10"/>
        <rFont val="Arial"/>
        <charset val="134"/>
      </rPr>
      <t xml:space="preserve">                
</t>
    </r>
    <r>
      <rPr>
        <b/>
        <sz val="10"/>
        <rFont val="宋体"/>
        <charset val="134"/>
      </rPr>
      <t>绿、粉</t>
    </r>
    <r>
      <rPr>
        <b/>
        <sz val="10"/>
        <rFont val="Arial"/>
        <charset val="134"/>
      </rPr>
      <t>,           
Red,brown,         
green, pink,</t>
    </r>
  </si>
  <si>
    <t>81*34*38CM</t>
  </si>
  <si>
    <t>17KG           
18.8KG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</si>
  <si>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
</t>
    </r>
    <r>
      <rPr>
        <b/>
        <sz val="8"/>
        <color theme="1"/>
        <rFont val="Arial"/>
        <charset val="134"/>
      </rPr>
      <t>6v4.5</t>
    </r>
    <r>
      <rPr>
        <b/>
        <sz val="8"/>
        <color theme="1"/>
        <rFont val="宋体"/>
        <charset val="134"/>
      </rPr>
      <t>电瓶</t>
    </r>
    <r>
      <rPr>
        <b/>
        <sz val="8"/>
        <color theme="1"/>
        <rFont val="Arial"/>
        <charset val="134"/>
      </rPr>
      <t xml:space="preserve"> </t>
    </r>
    <r>
      <rPr>
        <b/>
        <sz val="8"/>
        <color theme="1"/>
        <rFont val="宋体"/>
        <charset val="134"/>
      </rPr>
      <t>可前进后退，</t>
    </r>
    <r>
      <rPr>
        <b/>
        <sz val="8"/>
        <color theme="1"/>
        <rFont val="Arial"/>
        <charset val="134"/>
      </rPr>
      <t>PP</t>
    </r>
    <r>
      <rPr>
        <b/>
        <sz val="8"/>
        <color theme="1"/>
        <rFont val="宋体"/>
        <charset val="134"/>
      </rPr>
      <t>环保原料</t>
    </r>
    <r>
      <rPr>
        <b/>
        <sz val="8"/>
        <color theme="1"/>
        <rFont val="Arial"/>
        <charset val="134"/>
      </rPr>
      <t xml:space="preserve"> </t>
    </r>
    <r>
      <rPr>
        <b/>
        <sz val="8"/>
        <color theme="1"/>
        <rFont val="宋体"/>
        <charset val="134"/>
      </rPr>
      <t>前后</t>
    </r>
    <r>
      <rPr>
        <b/>
        <sz val="8"/>
        <color theme="1"/>
        <rFont val="Arial"/>
        <charset val="134"/>
      </rPr>
      <t>4</t>
    </r>
    <r>
      <rPr>
        <b/>
        <sz val="8"/>
        <color theme="1"/>
        <rFont val="宋体"/>
        <charset val="134"/>
      </rPr>
      <t>个仿真大灯</t>
    </r>
    <r>
      <rPr>
        <b/>
        <sz val="8"/>
        <color theme="1"/>
        <rFont val="Arial"/>
        <charset val="134"/>
      </rPr>
      <t xml:space="preserve"> </t>
    </r>
    <r>
      <rPr>
        <b/>
        <sz val="8"/>
        <color theme="1"/>
        <rFont val="宋体"/>
        <charset val="134"/>
      </rPr>
      <t>前脸渡光件</t>
    </r>
    <r>
      <rPr>
        <b/>
        <sz val="8"/>
        <color theme="1"/>
        <rFont val="Arial"/>
        <charset val="134"/>
      </rPr>
      <t xml:space="preserve"> </t>
    </r>
    <r>
      <rPr>
        <b/>
        <sz val="8"/>
        <color theme="1"/>
        <rFont val="宋体"/>
        <charset val="134"/>
      </rPr>
      <t>全包车底</t>
    </r>
    <r>
      <rPr>
        <b/>
        <sz val="8"/>
        <color theme="1"/>
        <rFont val="Arial"/>
        <charset val="134"/>
      </rPr>
      <t xml:space="preserve">
The 6V4.5 battery can be moved forward or backward</t>
    </r>
    <r>
      <rPr>
        <b/>
        <sz val="8"/>
        <color theme="1"/>
        <rFont val="宋体"/>
        <charset val="134"/>
      </rPr>
      <t>，</t>
    </r>
    <r>
      <rPr>
        <b/>
        <sz val="8"/>
        <color theme="1"/>
        <rFont val="Arial"/>
        <charset val="134"/>
      </rPr>
      <t>PP environmental protection raw materials before and after 4 simulation headlights before the face cross light parts full chartered car bottom</t>
    </r>
  </si>
  <si>
    <r>
      <rPr>
        <b/>
        <sz val="10"/>
        <rFont val="Arial"/>
        <charset val="134"/>
      </rPr>
      <t xml:space="preserve">5688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b/>
        <sz val="10"/>
        <color rgb="FFFF0000"/>
        <rFont val="Arial"/>
        <charset val="134"/>
      </rPr>
      <t>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</si>
  <si>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 red
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  white
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 yellow
</t>
    </r>
    <r>
      <rPr>
        <b/>
        <sz val="10"/>
        <rFont val="宋体"/>
        <charset val="134"/>
      </rPr>
      <t>桔色</t>
    </r>
    <r>
      <rPr>
        <b/>
        <sz val="10"/>
        <rFont val="Arial"/>
        <charset val="134"/>
      </rPr>
      <t xml:space="preserve">  Orange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 blue
</t>
    </r>
    <r>
      <rPr>
        <b/>
        <sz val="10"/>
        <rFont val="宋体"/>
        <charset val="134"/>
      </rPr>
      <t>绿色</t>
    </r>
    <r>
      <rPr>
        <b/>
        <sz val="10"/>
        <rFont val="Arial"/>
        <charset val="134"/>
      </rPr>
      <t xml:space="preserve">  green</t>
    </r>
  </si>
  <si>
    <t>5.3KG                  
6.3KG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</si>
  <si>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</t>
    </r>
    <r>
      <rPr>
        <b/>
        <sz val="8"/>
        <rFont val="宋体"/>
        <charset val="134"/>
      </rPr>
      <t>单电单驱，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电机，　　</t>
    </r>
    <r>
      <rPr>
        <b/>
        <sz val="8"/>
        <rFont val="Arial"/>
        <charset val="134"/>
      </rPr>
      <t>6V4</t>
    </r>
    <r>
      <rPr>
        <b/>
        <sz val="8"/>
        <rFont val="宋体"/>
        <charset val="134"/>
      </rPr>
      <t>电瓶，带音乐</t>
    </r>
    <r>
      <rPr>
        <b/>
        <sz val="8"/>
        <rFont val="Arial"/>
        <charset val="134"/>
      </rPr>
      <t xml:space="preserve">                                                  Single electric single drive, 380 motor, 6V4 battery, with music</t>
    </r>
  </si>
  <si>
    <r>
      <rPr>
        <b/>
        <sz val="10"/>
        <rFont val="Arial"/>
        <charset val="134"/>
      </rPr>
      <t>6288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</si>
  <si>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红色，白色，</t>
    </r>
    <r>
      <rPr>
        <b/>
        <sz val="10"/>
        <rFont val="Arial"/>
        <charset val="134"/>
      </rPr>
      <t xml:space="preserve">               
</t>
    </r>
    <r>
      <rPr>
        <b/>
        <sz val="10"/>
        <rFont val="宋体"/>
        <charset val="134"/>
      </rPr>
      <t>蓝色，绿色，灰色，</t>
    </r>
    <r>
      <rPr>
        <b/>
        <sz val="10"/>
        <rFont val="Arial"/>
        <charset val="134"/>
      </rPr>
      <t xml:space="preserve">                                
Red, white, blue, 
green, gray</t>
    </r>
    <r>
      <rPr>
        <b/>
        <sz val="10"/>
        <rFont val="宋体"/>
        <charset val="134"/>
      </rPr>
      <t>，</t>
    </r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</si>
  <si>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
</t>
    </r>
    <r>
      <rPr>
        <b/>
        <sz val="8"/>
        <rFont val="宋体"/>
        <charset val="134"/>
      </rPr>
      <t>单电单驱，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电机，　　</t>
    </r>
    <r>
      <rPr>
        <b/>
        <sz val="8"/>
        <rFont val="Arial"/>
        <charset val="134"/>
      </rPr>
      <t>6V4</t>
    </r>
    <r>
      <rPr>
        <b/>
        <sz val="8"/>
        <rFont val="宋体"/>
        <charset val="134"/>
      </rPr>
      <t>电瓶，带音乐</t>
    </r>
    <r>
      <rPr>
        <b/>
        <sz val="8"/>
        <rFont val="Arial"/>
        <charset val="134"/>
      </rPr>
      <t xml:space="preserve">                                                  
Single electric single drive, 380 motor, 6V4 battery, with music</t>
    </r>
  </si>
  <si>
    <r>
      <rPr>
        <b/>
        <sz val="10"/>
        <rFont val="Arial"/>
        <charset val="134"/>
      </rPr>
      <t>6288T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</si>
  <si>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Arial"/>
        <charset val="134"/>
      </rPr>
      <t>5188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</si>
  <si>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绿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粉</t>
    </r>
    <r>
      <rPr>
        <b/>
        <sz val="10"/>
        <rFont val="Arial"/>
        <charset val="134"/>
      </rPr>
      <t xml:space="preserve">                          Red, blue, white, 
green, pink,</t>
    </r>
  </si>
  <si>
    <t>70*33*42CM</t>
  </si>
  <si>
    <t>3.7KG                  
4.5KG</t>
  </si>
  <si>
    <r>
      <rPr>
        <b/>
        <sz val="10"/>
        <rFont val="Arial"/>
        <charset val="134"/>
      </rPr>
      <t>5188T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</si>
  <si>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t>80*43*87CM</t>
  </si>
  <si>
    <t>4.5KG                  
5.3KG</t>
  </si>
  <si>
    <r>
      <rPr>
        <b/>
        <sz val="10"/>
        <rFont val="Arial"/>
        <charset val="134"/>
      </rPr>
      <t>618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</si>
  <si>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红，橙，蓝，紫</t>
    </r>
    <r>
      <rPr>
        <b/>
        <sz val="10"/>
        <rFont val="Arial"/>
        <charset val="134"/>
      </rPr>
      <t xml:space="preserve">             
Red, orange, 
blue, purple,</t>
    </r>
  </si>
  <si>
    <t>72*40*40CM</t>
  </si>
  <si>
    <t>5.4KG                     
6.5KG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</si>
  <si>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
</t>
    </r>
    <r>
      <rPr>
        <b/>
        <sz val="8"/>
        <rFont val="宋体"/>
        <charset val="134"/>
      </rPr>
      <t>单电单驱，</t>
    </r>
    <r>
      <rPr>
        <b/>
        <sz val="8"/>
        <rFont val="Arial"/>
        <charset val="134"/>
      </rPr>
      <t>6V4.5</t>
    </r>
    <r>
      <rPr>
        <b/>
        <sz val="8"/>
        <rFont val="宋体"/>
        <charset val="134"/>
      </rPr>
      <t>电瓶一块，</t>
    </r>
    <r>
      <rPr>
        <b/>
        <sz val="8"/>
        <rFont val="Arial"/>
        <charset val="134"/>
      </rPr>
      <t>6V380</t>
    </r>
    <r>
      <rPr>
        <b/>
        <sz val="8"/>
        <rFont val="宋体"/>
        <charset val="134"/>
      </rPr>
      <t>电机一个，一键启动，早教音乐</t>
    </r>
    <r>
      <rPr>
        <b/>
        <sz val="8"/>
        <rFont val="Arial"/>
        <charset val="134"/>
      </rPr>
      <t xml:space="preserve">                   
Single electric single drive, 6V4.5 battery piece, 6V380 motor, one key start, early education music</t>
    </r>
  </si>
  <si>
    <r>
      <rPr>
        <b/>
        <sz val="10"/>
        <rFont val="Arial"/>
        <charset val="134"/>
      </rPr>
      <t>618T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推把</t>
    </r>
    <r>
      <rPr>
        <b/>
        <sz val="10"/>
        <rFont val="Arial"/>
        <charset val="134"/>
      </rPr>
      <t xml:space="preserve">                                Push handle </t>
    </r>
  </si>
  <si>
    <t>5.9KG                     
7KG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</si>
  <si>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
</t>
    </r>
    <r>
      <rPr>
        <b/>
        <sz val="8"/>
        <rFont val="宋体"/>
        <charset val="134"/>
      </rPr>
      <t>单电单驱，</t>
    </r>
    <r>
      <rPr>
        <b/>
        <sz val="8"/>
        <rFont val="Arial"/>
        <charset val="134"/>
      </rPr>
      <t>6V4.5</t>
    </r>
    <r>
      <rPr>
        <b/>
        <sz val="8"/>
        <rFont val="宋体"/>
        <charset val="134"/>
      </rPr>
      <t>电瓶一块，</t>
    </r>
    <r>
      <rPr>
        <b/>
        <sz val="8"/>
        <rFont val="Arial"/>
        <charset val="134"/>
      </rPr>
      <t>6V380</t>
    </r>
    <r>
      <rPr>
        <b/>
        <sz val="8"/>
        <rFont val="宋体"/>
        <charset val="134"/>
      </rPr>
      <t>分离电机一个，一键启动，早教音乐，推把可转向，护栏，</t>
    </r>
    <r>
      <rPr>
        <b/>
        <sz val="8"/>
        <rFont val="Arial"/>
        <charset val="134"/>
      </rPr>
      <t xml:space="preserve">
Single electric single drive, one 6V4.5 battery, one 6V380 separate motor, one button start, early education music, push handle for steering, guardrail,</t>
    </r>
  </si>
  <si>
    <r>
      <rPr>
        <b/>
        <sz val="10"/>
        <rFont val="Arial"/>
        <charset val="134"/>
      </rPr>
      <t>618-2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</si>
  <si>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Arial"/>
        <charset val="134"/>
      </rPr>
      <t>618-2T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推把</t>
    </r>
    <r>
      <rPr>
        <b/>
        <sz val="10"/>
        <rFont val="Arial"/>
        <charset val="134"/>
      </rPr>
      <t xml:space="preserve">                                Push handle </t>
    </r>
  </si>
  <si>
    <r>
      <rPr>
        <sz val="10"/>
        <rFont val="Arial"/>
        <charset val="134"/>
      </rPr>
      <t xml:space="preserve">615-1
</t>
    </r>
    <r>
      <rPr>
        <b/>
        <sz val="10"/>
        <color rgb="FFFF0000"/>
        <rFont val="Arial"/>
        <charset val="134"/>
      </rPr>
      <t>6V4A*1</t>
    </r>
    <r>
      <rPr>
        <sz val="10"/>
        <rFont val="方正粗黑宋简体"/>
        <charset val="134"/>
      </rPr>
      <t>铅酸电池</t>
    </r>
    <r>
      <rPr>
        <sz val="10"/>
        <rFont val="Arial"/>
        <charset val="134"/>
      </rPr>
      <t xml:space="preserve">
Lead-acid battery
</t>
    </r>
    <r>
      <rPr>
        <sz val="10"/>
        <color rgb="FFFF0000"/>
        <rFont val="Arial"/>
        <charset val="134"/>
      </rPr>
      <t xml:space="preserve">380*1 </t>
    </r>
    <r>
      <rPr>
        <sz val="10"/>
        <rFont val="Arial"/>
        <charset val="134"/>
      </rPr>
      <t xml:space="preserve"> </t>
    </r>
    <r>
      <rPr>
        <sz val="10"/>
        <rFont val="方正粗黑宋简体"/>
        <charset val="134"/>
      </rPr>
      <t>电机</t>
    </r>
    <r>
      <rPr>
        <sz val="10"/>
        <rFont val="Arial"/>
        <charset val="134"/>
      </rPr>
      <t xml:space="preserve"> motor </t>
    </r>
  </si>
  <si>
    <t xml:space="preserve">
红色 red
黄色.Yellow</t>
  </si>
  <si>
    <t>80X39X53CM</t>
  </si>
  <si>
    <t>5.8KG   
6.6KG</t>
  </si>
  <si>
    <t>一键启动，多功能音乐板，音量加减，早教功能，前进后退功能，脚踩油门，缓启动，USB插口，炫彩灯光，
One-click start, multi-functional music board, volume up and down, early education function, forward and backward movement function, step on the accelerator, slow start, USB port, colorful lights</t>
  </si>
  <si>
    <t>LY</t>
  </si>
  <si>
    <r>
      <rPr>
        <b/>
        <sz val="10"/>
        <rFont val="Arial"/>
        <charset val="134"/>
      </rPr>
      <t>2022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</si>
  <si>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红色，白色，</t>
    </r>
    <r>
      <rPr>
        <b/>
        <sz val="10"/>
        <rFont val="Arial"/>
        <charset val="134"/>
      </rPr>
      <t xml:space="preserve">             </t>
    </r>
    <r>
      <rPr>
        <b/>
        <sz val="10"/>
        <rFont val="宋体"/>
        <charset val="134"/>
      </rPr>
      <t>蓝色，橙色</t>
    </r>
    <r>
      <rPr>
        <b/>
        <sz val="10"/>
        <rFont val="Arial"/>
        <charset val="134"/>
      </rPr>
      <t>,               Red, white, 
blue, orange,</t>
    </r>
  </si>
  <si>
    <t>4.8KG          
5.9KG</t>
  </si>
  <si>
    <r>
      <rPr>
        <b/>
        <sz val="10"/>
        <rFont val="Arial"/>
        <charset val="134"/>
      </rPr>
      <t>2022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</si>
  <si>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ML</t>
  </si>
  <si>
    <r>
      <rPr>
        <b/>
        <sz val="10"/>
        <rFont val="Arial"/>
        <charset val="134"/>
      </rPr>
      <t>818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小靠背</t>
    </r>
    <r>
      <rPr>
        <b/>
        <sz val="10"/>
        <rFont val="Arial"/>
        <charset val="134"/>
      </rPr>
      <t xml:space="preserve">
Small backrest</t>
    </r>
  </si>
  <si>
    <r>
      <rPr>
        <b/>
        <sz val="10"/>
        <rFont val="宋体"/>
        <charset val="134"/>
      </rPr>
      <t>黄，蓝，红，</t>
    </r>
    <r>
      <rPr>
        <b/>
        <sz val="10"/>
        <rFont val="Arial"/>
        <charset val="134"/>
      </rPr>
      <t xml:space="preserve">
Yellow, blue, red,</t>
    </r>
  </si>
  <si>
    <t>68*45*40CM</t>
  </si>
  <si>
    <t>15.2KG          
18KG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</si>
  <si>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
</t>
    </r>
    <r>
      <rPr>
        <b/>
        <sz val="8"/>
        <rFont val="宋体"/>
        <charset val="134"/>
      </rPr>
      <t>音乐、灯光、前进后退、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电机、</t>
    </r>
    <r>
      <rPr>
        <b/>
        <sz val="8"/>
        <rFont val="Arial"/>
        <charset val="134"/>
      </rPr>
      <t>6.4V</t>
    </r>
    <r>
      <rPr>
        <b/>
        <sz val="8"/>
        <rFont val="宋体"/>
        <charset val="134"/>
      </rPr>
      <t>电瓶</t>
    </r>
    <r>
      <rPr>
        <b/>
        <sz val="8"/>
        <rFont val="Arial"/>
        <charset val="134"/>
      </rPr>
      <t xml:space="preserve">
Music, light, forward and backward, 380 motor, 6.4V battery</t>
    </r>
  </si>
  <si>
    <r>
      <rPr>
        <b/>
        <sz val="10"/>
        <rFont val="Arial"/>
        <charset val="134"/>
      </rPr>
      <t>818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大靠背</t>
    </r>
    <r>
      <rPr>
        <b/>
        <sz val="10"/>
        <rFont val="Arial"/>
        <charset val="134"/>
      </rPr>
      <t xml:space="preserve">
big backrest</t>
    </r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</si>
  <si>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
</t>
    </r>
    <r>
      <rPr>
        <b/>
        <sz val="8"/>
        <rFont val="宋体"/>
        <charset val="134"/>
      </rPr>
      <t>音乐、灯光、前进后退、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电机、</t>
    </r>
    <r>
      <rPr>
        <b/>
        <sz val="8"/>
        <rFont val="Arial"/>
        <charset val="134"/>
      </rPr>
      <t>6.4V</t>
    </r>
    <r>
      <rPr>
        <b/>
        <sz val="8"/>
        <rFont val="宋体"/>
        <charset val="134"/>
      </rPr>
      <t>电瓶，早教播放器，大靠背，</t>
    </r>
    <r>
      <rPr>
        <b/>
        <sz val="8"/>
        <rFont val="Arial"/>
        <charset val="134"/>
      </rPr>
      <t xml:space="preserve">
Music, light, forward and backward, 380 motor, 6.4V battery</t>
    </r>
    <r>
      <rPr>
        <b/>
        <sz val="8"/>
        <rFont val="宋体"/>
        <charset val="134"/>
      </rPr>
      <t>，</t>
    </r>
    <r>
      <rPr>
        <b/>
        <sz val="8"/>
        <rFont val="Arial"/>
        <charset val="134"/>
      </rPr>
      <t>Early learning player, big backrest</t>
    </r>
    <r>
      <rPr>
        <b/>
        <sz val="8"/>
        <rFont val="宋体"/>
        <charset val="134"/>
      </rPr>
      <t>，</t>
    </r>
  </si>
  <si>
    <r>
      <rPr>
        <b/>
        <sz val="10"/>
        <rFont val="Arial"/>
        <charset val="134"/>
      </rPr>
      <t>818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大靠背</t>
    </r>
    <r>
      <rPr>
        <b/>
        <sz val="10"/>
        <rFont val="Arial"/>
        <charset val="134"/>
      </rPr>
      <t>+</t>
    </r>
    <r>
      <rPr>
        <b/>
        <sz val="10"/>
        <rFont val="宋体"/>
        <charset val="134"/>
      </rPr>
      <t>推把</t>
    </r>
    <r>
      <rPr>
        <b/>
        <sz val="10"/>
        <rFont val="Arial"/>
        <charset val="134"/>
      </rPr>
      <t xml:space="preserve">
big backrest
 Push handle</t>
    </r>
  </si>
  <si>
    <t>16.2KG          
19.2KG</t>
  </si>
  <si>
    <t>MDX</t>
  </si>
  <si>
    <r>
      <rPr>
        <b/>
        <sz val="10"/>
        <rFont val="Arial"/>
        <charset val="134"/>
      </rPr>
      <t>508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</si>
  <si>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             
Red, white, yellow</t>
    </r>
  </si>
  <si>
    <t>75x36x45CM</t>
  </si>
  <si>
    <t>4.5KG          
5.8KG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</si>
  <si>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单电单驱、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电机、</t>
    </r>
    <r>
      <rPr>
        <b/>
        <sz val="8"/>
        <rFont val="Arial"/>
        <charset val="134"/>
      </rPr>
      <t>6V4</t>
    </r>
    <r>
      <rPr>
        <b/>
        <sz val="8"/>
        <rFont val="宋体"/>
        <charset val="134"/>
      </rPr>
      <t>电瓶、灯光、动感音乐、早教、音量加减</t>
    </r>
    <r>
      <rPr>
        <b/>
        <sz val="8"/>
        <rFont val="Arial"/>
        <charset val="134"/>
      </rPr>
      <t xml:space="preserve">                    
Single electric single drive, 380 motor, 6V4 battery, light, dynamic music, early education, volume plus or minus</t>
    </r>
  </si>
  <si>
    <r>
      <rPr>
        <b/>
        <sz val="10"/>
        <rFont val="Arial"/>
        <charset val="134"/>
      </rPr>
      <t>508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</si>
  <si>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8"/>
        <color rgb="FFFF0000"/>
        <rFont val="Arial"/>
        <charset val="134"/>
      </rPr>
      <t>(6V7A*1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</t>
    </r>
    <r>
      <rPr>
        <b/>
        <sz val="8"/>
        <rFont val="宋体"/>
        <charset val="134"/>
      </rPr>
      <t>单电双驱、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电机、</t>
    </r>
    <r>
      <rPr>
        <b/>
        <sz val="8"/>
        <rFont val="Arial"/>
        <charset val="134"/>
      </rPr>
      <t>6V7</t>
    </r>
    <r>
      <rPr>
        <b/>
        <sz val="8"/>
        <rFont val="宋体"/>
        <charset val="134"/>
      </rPr>
      <t>电瓶、灯光、动感音乐、早教、音量加减</t>
    </r>
    <r>
      <rPr>
        <b/>
        <sz val="8"/>
        <rFont val="Arial"/>
        <charset val="134"/>
      </rPr>
      <t xml:space="preserve">                    
Single electric double drive, 380 motor, 6V7 battery, light, dynamic music, early education, volume plus or minusus</t>
    </r>
  </si>
  <si>
    <r>
      <rPr>
        <b/>
        <sz val="10"/>
        <rFont val="Arial"/>
        <charset val="134"/>
      </rPr>
      <t>508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遥控</t>
    </r>
    <r>
      <rPr>
        <b/>
        <sz val="10"/>
        <rFont val="Arial"/>
        <charset val="134"/>
      </rPr>
      <t xml:space="preserve">
Remote control</t>
    </r>
  </si>
  <si>
    <r>
      <rPr>
        <b/>
        <sz val="10"/>
        <rFont val="Arial"/>
        <charset val="134"/>
      </rPr>
      <t>608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</si>
  <si>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红色，白色</t>
    </r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蓝色，橘黄色</t>
    </r>
    <r>
      <rPr>
        <b/>
        <sz val="10"/>
        <rFont val="Arial"/>
        <charset val="134"/>
      </rPr>
      <t xml:space="preserve">              
Red 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white
Blue, orange</t>
    </r>
  </si>
  <si>
    <t>72x45x52CM</t>
  </si>
  <si>
    <t>5.3KG       
6.5KG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</si>
  <si>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一键开关，早教功能，三挡调节功能，音乐，故事，英语，</t>
    </r>
    <r>
      <rPr>
        <b/>
        <sz val="8"/>
        <rFont val="Arial"/>
        <charset val="134"/>
      </rPr>
      <t xml:space="preserve">
One-button switch, early education function, three-gear adjustment function, music, story, English,</t>
    </r>
  </si>
  <si>
    <r>
      <rPr>
        <b/>
        <sz val="10"/>
        <rFont val="Arial"/>
        <charset val="134"/>
      </rPr>
      <t>608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</si>
  <si>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8"/>
        <color rgb="FFFF0000"/>
        <rFont val="Arial"/>
        <charset val="134"/>
      </rPr>
      <t>(6V7A*1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一键开关，早教功能，三挡调节功能，音乐，故事，英语，</t>
    </r>
    <r>
      <rPr>
        <b/>
        <sz val="8"/>
        <rFont val="Arial"/>
        <charset val="134"/>
      </rPr>
      <t xml:space="preserve">
One-button switch, early education function, three-gear adjustment function, music, story, English,</t>
    </r>
  </si>
  <si>
    <t>QD</t>
  </si>
  <si>
    <r>
      <rPr>
        <b/>
        <sz val="10"/>
        <rFont val="Arial"/>
        <charset val="134"/>
      </rPr>
      <t>158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</si>
  <si>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白，红，</t>
    </r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蓝，橙</t>
    </r>
    <r>
      <rPr>
        <b/>
        <sz val="10"/>
        <rFont val="Arial"/>
        <charset val="134"/>
      </rPr>
      <t>,                        
White, red, 
blue, orange,</t>
    </r>
  </si>
  <si>
    <t>64*44*48CM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</si>
  <si>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+ 6V390*1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灯光，音乐</t>
    </r>
    <r>
      <rPr>
        <b/>
        <sz val="8"/>
        <rFont val="Arial"/>
        <charset val="134"/>
      </rPr>
      <t xml:space="preserve"> </t>
    </r>
    <r>
      <rPr>
        <b/>
        <sz val="8"/>
        <rFont val="宋体"/>
        <charset val="134"/>
      </rPr>
      <t>，早教播放器，</t>
    </r>
    <r>
      <rPr>
        <b/>
        <sz val="8"/>
        <rFont val="Arial"/>
        <charset val="134"/>
      </rPr>
      <t xml:space="preserve">
Lighting and music</t>
    </r>
    <r>
      <rPr>
        <b/>
        <sz val="8"/>
        <rFont val="宋体"/>
        <charset val="134"/>
      </rPr>
      <t>，</t>
    </r>
    <r>
      <rPr>
        <b/>
        <sz val="8"/>
        <rFont val="Arial"/>
        <charset val="134"/>
      </rPr>
      <t>Early learning player</t>
    </r>
  </si>
  <si>
    <t>QWD</t>
  </si>
  <si>
    <r>
      <rPr>
        <b/>
        <sz val="10"/>
        <rFont val="Arial"/>
        <charset val="134"/>
      </rPr>
      <t>1619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</si>
  <si>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红，白，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>,                      
Red, white, 
yellow,</t>
    </r>
  </si>
  <si>
    <t xml:space="preserve">69*41*47CM  </t>
  </si>
  <si>
    <t>5.2KG       
6.5KG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</si>
  <si>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宋体"/>
        <charset val="134"/>
      </rPr>
      <t>一键启动、手机蓝牙、动感音乐、儿童故事、英文早教、电量显示、</t>
    </r>
    <r>
      <rPr>
        <b/>
        <sz val="8"/>
        <rFont val="Arial"/>
        <charset val="134"/>
      </rPr>
      <t>USB</t>
    </r>
    <r>
      <rPr>
        <b/>
        <sz val="8"/>
        <rFont val="宋体"/>
        <charset val="134"/>
      </rPr>
      <t>插口、炫目灯，</t>
    </r>
    <r>
      <rPr>
        <b/>
        <sz val="8"/>
        <rFont val="Arial"/>
        <charset val="134"/>
      </rPr>
      <t xml:space="preserve">
One-click start, mobile phone Bluetooth, dynamic music, children's stories, English early education, power display, USB jack, dazzling light,</t>
    </r>
  </si>
  <si>
    <r>
      <rPr>
        <b/>
        <sz val="10"/>
        <rFont val="Arial"/>
        <charset val="134"/>
      </rPr>
      <t>1619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</si>
  <si>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t>SDX</t>
  </si>
  <si>
    <r>
      <rPr>
        <b/>
        <sz val="10"/>
        <rFont val="Arial"/>
        <charset val="134"/>
      </rPr>
      <t xml:space="preserve">6788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b/>
        <sz val="10"/>
        <rFont val="宋体"/>
        <charset val="134"/>
      </rPr>
      <t>滑行车</t>
    </r>
    <r>
      <rPr>
        <b/>
        <sz val="10"/>
        <rFont val="Arial"/>
        <charset val="134"/>
      </rPr>
      <t xml:space="preserve">
Swing car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</si>
  <si>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 xml:space="preserve">                   
Red. Blue. 
Yellow. White.</t>
    </r>
  </si>
  <si>
    <t>65x30x38CM</t>
  </si>
  <si>
    <t>15KG                     
20KG</t>
  </si>
  <si>
    <r>
      <rPr>
        <b/>
        <sz val="8"/>
        <rFont val="宋体"/>
        <charset val="134"/>
      </rPr>
      <t>滑行车</t>
    </r>
    <r>
      <rPr>
        <b/>
        <sz val="8"/>
        <rFont val="Arial"/>
        <charset val="134"/>
      </rPr>
      <t xml:space="preserve">  Swing car
</t>
    </r>
    <r>
      <rPr>
        <b/>
        <sz val="8"/>
        <rFont val="宋体"/>
        <charset val="134"/>
      </rPr>
      <t>滑行款动听音乐、带灯光，带有靠背、储物箱</t>
    </r>
    <r>
      <rPr>
        <b/>
        <sz val="8"/>
        <rFont val="Arial"/>
        <charset val="134"/>
      </rPr>
      <t xml:space="preserve">
Gliding model with beautiful music, lights, backrest and storage box</t>
    </r>
  </si>
  <si>
    <t>30PCS</t>
  </si>
  <si>
    <r>
      <rPr>
        <b/>
        <sz val="10"/>
        <rFont val="Arial"/>
        <charset val="134"/>
      </rPr>
      <t xml:space="preserve">6788T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b/>
        <sz val="10"/>
        <rFont val="宋体"/>
        <charset val="134"/>
      </rPr>
      <t>滑行车</t>
    </r>
    <r>
      <rPr>
        <b/>
        <sz val="10"/>
        <rFont val="Arial"/>
        <charset val="134"/>
      </rPr>
      <t xml:space="preserve">
Swing car</t>
    </r>
  </si>
  <si>
    <t>65x38x86CM</t>
  </si>
  <si>
    <t>13.6KG                     
17.6KG</t>
  </si>
  <si>
    <r>
      <rPr>
        <b/>
        <sz val="8"/>
        <rFont val="宋体"/>
        <charset val="134"/>
      </rPr>
      <t>滑行车</t>
    </r>
    <r>
      <rPr>
        <b/>
        <sz val="8"/>
        <rFont val="Arial"/>
        <charset val="134"/>
      </rPr>
      <t xml:space="preserve">  Swing car
</t>
    </r>
    <r>
      <rPr>
        <b/>
        <sz val="8"/>
        <rFont val="宋体"/>
        <charset val="134"/>
      </rPr>
      <t>带推滑行款</t>
    </r>
    <r>
      <rPr>
        <b/>
        <sz val="8"/>
        <rFont val="Arial"/>
        <charset val="134"/>
      </rPr>
      <t xml:space="preserve">               
</t>
    </r>
    <r>
      <rPr>
        <b/>
        <sz val="8"/>
        <rFont val="宋体"/>
        <charset val="134"/>
      </rPr>
      <t>动听音乐、带灯光，万向轮</t>
    </r>
    <r>
      <rPr>
        <b/>
        <sz val="8"/>
        <rFont val="Arial"/>
        <charset val="134"/>
      </rPr>
      <t>360°</t>
    </r>
    <r>
      <rPr>
        <b/>
        <sz val="8"/>
        <rFont val="宋体"/>
        <charset val="134"/>
      </rPr>
      <t>旋转，带推把</t>
    </r>
    <r>
      <rPr>
        <b/>
        <sz val="8"/>
        <rFont val="Arial"/>
        <charset val="134"/>
      </rPr>
      <t>.</t>
    </r>
    <r>
      <rPr>
        <b/>
        <sz val="8"/>
        <rFont val="宋体"/>
        <charset val="134"/>
      </rPr>
      <t>护栏</t>
    </r>
    <r>
      <rPr>
        <b/>
        <sz val="8"/>
        <rFont val="Arial"/>
        <charset val="134"/>
      </rPr>
      <t>.</t>
    </r>
    <r>
      <rPr>
        <b/>
        <sz val="8"/>
        <rFont val="宋体"/>
        <charset val="134"/>
      </rPr>
      <t>脚踏板</t>
    </r>
    <r>
      <rPr>
        <b/>
        <sz val="8"/>
        <rFont val="Arial"/>
        <charset val="134"/>
      </rPr>
      <t>.</t>
    </r>
    <r>
      <rPr>
        <b/>
        <sz val="8"/>
        <rFont val="宋体"/>
        <charset val="134"/>
      </rPr>
      <t>靠背带有储物箱</t>
    </r>
    <r>
      <rPr>
        <b/>
        <sz val="8"/>
        <rFont val="Arial"/>
        <charset val="134"/>
      </rPr>
      <t xml:space="preserve">
With push-slide style beautiful music, with lights, universal wheel 360° rotation, with push-handle. Guardrail. Footboard. Backrest with storage box</t>
    </r>
  </si>
  <si>
    <r>
      <rPr>
        <b/>
        <sz val="10"/>
        <rFont val="Arial"/>
        <charset val="134"/>
      </rPr>
      <t xml:space="preserve">6788P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b/>
        <sz val="10"/>
        <rFont val="宋体"/>
        <charset val="134"/>
      </rPr>
      <t>滑行车</t>
    </r>
    <r>
      <rPr>
        <b/>
        <sz val="10"/>
        <rFont val="Arial"/>
        <charset val="134"/>
      </rPr>
      <t xml:space="preserve">
Swing car</t>
    </r>
  </si>
  <si>
    <r>
      <rPr>
        <b/>
        <sz val="10"/>
        <rFont val="Arial"/>
        <charset val="134"/>
      </rPr>
      <t xml:space="preserve">6788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b/>
        <sz val="10"/>
        <color rgb="FFFF0000"/>
        <rFont val="Arial"/>
        <charset val="134"/>
      </rPr>
      <t>6V4.5A*1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</t>
    </r>
    <r>
      <rPr>
        <b/>
        <sz val="10"/>
        <color rgb="FFFF0000"/>
        <rFont val="Arial"/>
        <charset val="134"/>
      </rPr>
      <t xml:space="preserve"> 6V380*1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</si>
  <si>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18KG                     
23KG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</si>
  <si>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</t>
    </r>
    <r>
      <rPr>
        <b/>
        <sz val="8"/>
        <rFont val="Arial"/>
        <charset val="134"/>
      </rPr>
      <t xml:space="preserve">                               </t>
    </r>
    <r>
      <rPr>
        <b/>
        <sz val="8"/>
        <rFont val="宋体"/>
        <charset val="134"/>
      </rPr>
      <t>音乐、带灯光，带有靠背、储物箱</t>
    </r>
    <r>
      <rPr>
        <b/>
        <sz val="8"/>
        <rFont val="Arial"/>
        <charset val="134"/>
      </rPr>
      <t xml:space="preserve">
</t>
    </r>
    <r>
      <rPr>
        <b/>
        <sz val="8"/>
        <rFont val="宋体"/>
        <charset val="134"/>
      </rPr>
      <t>电动款</t>
    </r>
    <r>
      <rPr>
        <b/>
        <sz val="8"/>
        <rFont val="Arial"/>
        <charset val="134"/>
      </rPr>
      <t>6v4.5</t>
    </r>
    <r>
      <rPr>
        <b/>
        <sz val="8"/>
        <rFont val="宋体"/>
        <charset val="134"/>
      </rPr>
      <t>电池</t>
    </r>
    <r>
      <rPr>
        <b/>
        <sz val="8"/>
        <rFont val="Arial"/>
        <charset val="134"/>
      </rPr>
      <t>*1</t>
    </r>
    <r>
      <rPr>
        <b/>
        <sz val="8"/>
        <rFont val="宋体"/>
        <charset val="134"/>
      </rPr>
      <t>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驱动电机</t>
    </r>
    <r>
      <rPr>
        <b/>
        <sz val="8"/>
        <rFont val="Arial"/>
        <charset val="134"/>
      </rPr>
      <t>*1
Music, lighting, backrest, storage
Electric model 6v4.5 battery *1, 380 drive motor *1</t>
    </r>
  </si>
  <si>
    <r>
      <rPr>
        <b/>
        <sz val="10"/>
        <rFont val="Arial"/>
        <charset val="134"/>
      </rPr>
      <t>6788T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</si>
  <si>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17.6KG                     
21.6KG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</si>
  <si>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</t>
    </r>
    <r>
      <rPr>
        <b/>
        <sz val="8"/>
        <rFont val="Arial"/>
        <charset val="134"/>
      </rPr>
      <t xml:space="preserve">                               
</t>
    </r>
    <r>
      <rPr>
        <b/>
        <sz val="8"/>
        <rFont val="宋体"/>
        <charset val="134"/>
      </rPr>
      <t>动听音乐、带灯光，万向轮</t>
    </r>
    <r>
      <rPr>
        <b/>
        <sz val="8"/>
        <rFont val="Arial"/>
        <charset val="134"/>
      </rPr>
      <t>360°</t>
    </r>
    <r>
      <rPr>
        <b/>
        <sz val="8"/>
        <rFont val="宋体"/>
        <charset val="134"/>
      </rPr>
      <t>旋转，带推把</t>
    </r>
    <r>
      <rPr>
        <b/>
        <sz val="8"/>
        <rFont val="Arial"/>
        <charset val="134"/>
      </rPr>
      <t>.</t>
    </r>
    <r>
      <rPr>
        <b/>
        <sz val="8"/>
        <rFont val="宋体"/>
        <charset val="134"/>
      </rPr>
      <t>护栏</t>
    </r>
    <r>
      <rPr>
        <b/>
        <sz val="8"/>
        <rFont val="Arial"/>
        <charset val="134"/>
      </rPr>
      <t>.</t>
    </r>
    <r>
      <rPr>
        <b/>
        <sz val="8"/>
        <rFont val="宋体"/>
        <charset val="134"/>
      </rPr>
      <t>脚踏板</t>
    </r>
    <r>
      <rPr>
        <b/>
        <sz val="8"/>
        <rFont val="Arial"/>
        <charset val="134"/>
      </rPr>
      <t>.</t>
    </r>
    <r>
      <rPr>
        <b/>
        <sz val="8"/>
        <rFont val="宋体"/>
        <charset val="134"/>
      </rPr>
      <t>靠背带有储物箱</t>
    </r>
    <r>
      <rPr>
        <b/>
        <sz val="8"/>
        <rFont val="Arial"/>
        <charset val="134"/>
      </rPr>
      <t>,</t>
    </r>
    <r>
      <rPr>
        <b/>
        <sz val="8"/>
        <rFont val="宋体"/>
        <charset val="134"/>
      </rPr>
      <t>电动款</t>
    </r>
    <r>
      <rPr>
        <b/>
        <sz val="8"/>
        <rFont val="Arial"/>
        <charset val="134"/>
      </rPr>
      <t>6v4.5</t>
    </r>
    <r>
      <rPr>
        <b/>
        <sz val="8"/>
        <rFont val="宋体"/>
        <charset val="134"/>
      </rPr>
      <t>电池</t>
    </r>
    <r>
      <rPr>
        <b/>
        <sz val="8"/>
        <rFont val="Arial"/>
        <charset val="134"/>
      </rPr>
      <t>*1</t>
    </r>
    <r>
      <rPr>
        <b/>
        <sz val="8"/>
        <rFont val="宋体"/>
        <charset val="134"/>
      </rPr>
      <t>、</t>
    </r>
    <r>
      <rPr>
        <b/>
        <sz val="8"/>
        <rFont val="Arial"/>
        <charset val="134"/>
      </rPr>
      <t>380</t>
    </r>
    <r>
      <rPr>
        <b/>
        <sz val="8"/>
        <rFont val="宋体"/>
        <charset val="134"/>
      </rPr>
      <t>驱动电机</t>
    </r>
    <r>
      <rPr>
        <b/>
        <sz val="8"/>
        <rFont val="Arial"/>
        <charset val="134"/>
      </rPr>
      <t>*1                                                  
Beautiful music, light, universal wheel 360° rotation, with a push handle. Guardrail. Footboard. Backrest with storage box
Electric model 6v4.5 battery *1, 380 drive motor *1</t>
    </r>
  </si>
  <si>
    <r>
      <rPr>
        <b/>
        <sz val="10"/>
        <rFont val="Arial"/>
        <charset val="134"/>
      </rPr>
      <t>6788P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</si>
  <si>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QS</t>
  </si>
  <si>
    <r>
      <rPr>
        <b/>
        <sz val="10"/>
        <rFont val="Arial"/>
        <charset val="134"/>
      </rPr>
      <t>881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</si>
  <si>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 xml:space="preserve">.
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兰</t>
    </r>
    <r>
      <rPr>
        <b/>
        <sz val="10"/>
        <rFont val="Arial"/>
        <charset val="134"/>
      </rPr>
      <t xml:space="preserve">                   Red. White. 
Yellow. Blue.</t>
    </r>
  </si>
  <si>
    <t>69*36*48CM</t>
  </si>
  <si>
    <t>5.5KG       
5.95KG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</si>
  <si>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</t>
    </r>
    <r>
      <rPr>
        <b/>
        <sz val="8"/>
        <rFont val="方正粗黑宋简体"/>
        <charset val="134"/>
      </rPr>
      <t>电动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灯光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早教</t>
    </r>
    <r>
      <rPr>
        <b/>
        <sz val="8"/>
        <rFont val="Arial"/>
        <charset val="134"/>
      </rPr>
      <t xml:space="preserve">                                                                                            Electric, light, early education</t>
    </r>
  </si>
  <si>
    <r>
      <rPr>
        <b/>
        <sz val="8"/>
        <color rgb="FFFF0000"/>
        <rFont val="方正粗黑宋简体"/>
        <charset val="134"/>
      </rPr>
      <t>遥控器</t>
    </r>
    <r>
      <rPr>
        <b/>
        <sz val="8"/>
        <color rgb="FFFF0000"/>
        <rFont val="Arial"/>
        <charset val="134"/>
      </rPr>
      <t>Remote control+25 RMB</t>
    </r>
  </si>
  <si>
    <r>
      <rPr>
        <b/>
        <sz val="10"/>
        <rFont val="Arial"/>
        <charset val="134"/>
      </rPr>
      <t>881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</si>
  <si>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8"/>
        <color rgb="FFFF0000"/>
        <rFont val="Arial"/>
        <charset val="134"/>
      </rPr>
      <t>(6V7A*1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</t>
    </r>
    <r>
      <rPr>
        <b/>
        <sz val="8"/>
        <rFont val="方正粗黑宋简体"/>
        <charset val="134"/>
      </rPr>
      <t>电动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灯光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早教</t>
    </r>
    <r>
      <rPr>
        <b/>
        <sz val="8"/>
        <rFont val="Arial"/>
        <charset val="134"/>
      </rPr>
      <t xml:space="preserve">                                                                                            Electric, light, early education</t>
    </r>
  </si>
  <si>
    <r>
      <rPr>
        <b/>
        <sz val="10"/>
        <rFont val="Arial"/>
        <charset val="134"/>
      </rPr>
      <t>881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涂鸦</t>
    </r>
    <r>
      <rPr>
        <b/>
        <sz val="10"/>
        <rFont val="Arial"/>
        <charset val="134"/>
      </rPr>
      <t xml:space="preserve">                        graffiti  </t>
    </r>
  </si>
  <si>
    <r>
      <rPr>
        <b/>
        <sz val="10"/>
        <rFont val="宋体"/>
        <charset val="134"/>
      </rPr>
      <t>涂鸦</t>
    </r>
    <r>
      <rPr>
        <b/>
        <sz val="10"/>
        <rFont val="Arial"/>
        <charset val="134"/>
      </rPr>
      <t xml:space="preserve">                        graffiti  </t>
    </r>
  </si>
  <si>
    <r>
      <rPr>
        <b/>
        <sz val="10"/>
        <rFont val="Arial"/>
        <charset val="134"/>
      </rPr>
      <t>881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涂鸦</t>
    </r>
    <r>
      <rPr>
        <b/>
        <sz val="10"/>
        <rFont val="Arial"/>
        <charset val="134"/>
      </rPr>
      <t xml:space="preserve">                        graffiti  </t>
    </r>
  </si>
  <si>
    <t>THL</t>
  </si>
  <si>
    <r>
      <rPr>
        <b/>
        <sz val="10"/>
        <rFont val="Arial"/>
        <charset val="134"/>
      </rPr>
      <t>1166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</si>
  <si>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>.</t>
    </r>
    <r>
      <rPr>
        <b/>
        <sz val="10"/>
        <rFont val="宋体"/>
        <charset val="134"/>
      </rPr>
      <t>兰</t>
    </r>
    <r>
      <rPr>
        <b/>
        <sz val="10"/>
        <rFont val="Arial"/>
        <charset val="134"/>
      </rPr>
      <t xml:space="preserve">                   Red. White. 
Yellow. Blue.</t>
    </r>
  </si>
  <si>
    <t>68X42X50CM</t>
  </si>
  <si>
    <t>4.8KG       
5.7KG</t>
  </si>
  <si>
    <r>
      <rPr>
        <b/>
        <sz val="10"/>
        <rFont val="Arial"/>
        <charset val="134"/>
      </rPr>
      <t>1166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</si>
  <si>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1166A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</si>
  <si>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1166A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</si>
  <si>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1166B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</si>
  <si>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紫色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,
</t>
    </r>
    <r>
      <rPr>
        <b/>
        <sz val="10"/>
        <rFont val="宋体"/>
        <charset val="134"/>
      </rPr>
      <t>绿色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棕色</t>
    </r>
    <r>
      <rPr>
        <b/>
        <sz val="10"/>
        <rFont val="Arial"/>
        <charset val="134"/>
      </rPr>
      <t>,
purple,blue,
green,brown,</t>
    </r>
  </si>
  <si>
    <r>
      <rPr>
        <b/>
        <sz val="10"/>
        <rFont val="Arial"/>
        <charset val="134"/>
      </rPr>
      <t>1166B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</si>
  <si>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</si>
  <si>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</si>
  <si>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</si>
  <si>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1188B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</si>
  <si>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1188B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</si>
  <si>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1188B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</si>
  <si>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1188A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</si>
  <si>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1188A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</si>
  <si>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1188A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</si>
  <si>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1188A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</si>
  <si>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9601D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</si>
  <si>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黑色</t>
    </r>
    <r>
      <rPr>
        <b/>
        <sz val="10"/>
        <rFont val="Arial"/>
        <charset val="134"/>
      </rPr>
      <t xml:space="preserve">,                       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>,               White,black, 
red,Blue,</t>
    </r>
  </si>
  <si>
    <t>66X42X86CM</t>
  </si>
  <si>
    <t>21.5KG       
24KG</t>
  </si>
  <si>
    <r>
      <rPr>
        <b/>
        <sz val="10"/>
        <rFont val="Arial"/>
        <charset val="134"/>
      </rPr>
      <t>9602D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</si>
  <si>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9603D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</si>
  <si>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17KG       
22KG</t>
  </si>
  <si>
    <t>TTF</t>
  </si>
  <si>
    <r>
      <rPr>
        <b/>
        <sz val="10"/>
        <rFont val="Arial"/>
        <charset val="134"/>
      </rPr>
      <t>815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</si>
  <si>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橙色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,                Orange,white,red , </t>
    </r>
  </si>
  <si>
    <t>66*30*43CM</t>
  </si>
  <si>
    <t>3.8KG       
4.5KG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</si>
  <si>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方正粗黑宋简体"/>
        <charset val="134"/>
      </rPr>
      <t>前进后退，早教，音乐，灯光，手机蓝牙功能，</t>
    </r>
    <r>
      <rPr>
        <b/>
        <sz val="8"/>
        <rFont val="Arial"/>
        <charset val="134"/>
      </rPr>
      <t>USB</t>
    </r>
    <r>
      <rPr>
        <b/>
        <sz val="8"/>
        <rFont val="方正粗黑宋简体"/>
        <charset val="134"/>
      </rPr>
      <t>功能</t>
    </r>
    <r>
      <rPr>
        <b/>
        <sz val="8"/>
        <rFont val="Arial"/>
        <charset val="134"/>
      </rPr>
      <t xml:space="preserve">                                  
Forward and backward, early education, music,Lighting, Bluetooth on your phone,USB function</t>
    </r>
  </si>
  <si>
    <r>
      <rPr>
        <b/>
        <sz val="8"/>
        <color rgb="FFFF0000"/>
        <rFont val="方正粗黑宋简体"/>
        <charset val="134"/>
      </rPr>
      <t>遥控</t>
    </r>
    <r>
      <rPr>
        <b/>
        <sz val="8"/>
        <color rgb="FFFF0000"/>
        <rFont val="Arial"/>
        <charset val="134"/>
      </rPr>
      <t xml:space="preserve">Remote control +25RMB                  </t>
    </r>
  </si>
  <si>
    <r>
      <rPr>
        <b/>
        <sz val="10"/>
        <rFont val="Arial"/>
        <charset val="134"/>
      </rPr>
      <t>815T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</si>
  <si>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4.5KG       
5.5KG</t>
  </si>
  <si>
    <r>
      <rPr>
        <b/>
        <sz val="10"/>
        <rFont val="Arial"/>
        <charset val="134"/>
      </rPr>
      <t>815T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烤漆</t>
    </r>
    <r>
      <rPr>
        <b/>
        <sz val="10"/>
        <rFont val="Arial"/>
        <charset val="134"/>
      </rPr>
      <t xml:space="preserve">  paint  </t>
    </r>
  </si>
  <si>
    <r>
      <rPr>
        <b/>
        <sz val="10"/>
        <color rgb="FFFF0000"/>
        <rFont val="宋体"/>
        <charset val="134"/>
      </rPr>
      <t>烤漆红，</t>
    </r>
    <r>
      <rPr>
        <b/>
        <sz val="10"/>
        <color rgb="FFFF0000"/>
        <rFont val="Arial"/>
        <charset val="134"/>
      </rPr>
      <t xml:space="preserve">
</t>
    </r>
    <r>
      <rPr>
        <b/>
        <sz val="10"/>
        <color rgb="FFFF0000"/>
        <rFont val="宋体"/>
        <charset val="134"/>
      </rPr>
      <t>烤漆蓝，</t>
    </r>
    <r>
      <rPr>
        <b/>
        <sz val="10"/>
        <color rgb="FFFF0000"/>
        <rFont val="Arial"/>
        <charset val="134"/>
      </rPr>
      <t xml:space="preserve">
</t>
    </r>
    <r>
      <rPr>
        <b/>
        <sz val="10"/>
        <color rgb="FFFF0000"/>
        <rFont val="宋体"/>
        <charset val="134"/>
      </rPr>
      <t>烤漆银</t>
    </r>
    <r>
      <rPr>
        <b/>
        <sz val="10"/>
        <color rgb="FFFF0000"/>
        <rFont val="Arial"/>
        <charset val="134"/>
      </rPr>
      <t>,
paint red,
Paint blue,
Paint  silver,</t>
    </r>
  </si>
  <si>
    <r>
      <rPr>
        <b/>
        <sz val="10"/>
        <rFont val="Arial"/>
        <charset val="134"/>
      </rPr>
      <t>815P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烤漆</t>
    </r>
    <r>
      <rPr>
        <b/>
        <sz val="10"/>
        <rFont val="Arial"/>
        <charset val="134"/>
      </rPr>
      <t xml:space="preserve">  paint  </t>
    </r>
  </si>
  <si>
    <t>TC</t>
  </si>
  <si>
    <r>
      <rPr>
        <b/>
        <sz val="10"/>
        <rFont val="Arial"/>
        <charset val="134"/>
      </rPr>
      <t>219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</si>
  <si>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                    
</t>
    </r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              
Yellow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white 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          
red </t>
    </r>
    <r>
      <rPr>
        <b/>
        <sz val="10"/>
        <rFont val="宋体"/>
        <charset val="134"/>
      </rPr>
      <t>，</t>
    </r>
  </si>
  <si>
    <t>66x37x91CM</t>
  </si>
  <si>
    <t>5.2KG       
5.9KG</t>
  </si>
  <si>
    <t>彩盒单包</t>
  </si>
  <si>
    <r>
      <rPr>
        <b/>
        <sz val="10"/>
        <color rgb="FFFF0000"/>
        <rFont val="宋体"/>
        <charset val="134"/>
      </rPr>
      <t>烤漆红，</t>
    </r>
    <r>
      <rPr>
        <b/>
        <sz val="10"/>
        <color rgb="FFFF0000"/>
        <rFont val="Arial"/>
        <charset val="134"/>
      </rPr>
      <t xml:space="preserve">
</t>
    </r>
    <r>
      <rPr>
        <b/>
        <sz val="10"/>
        <color rgb="FFFF0000"/>
        <rFont val="宋体"/>
        <charset val="134"/>
      </rPr>
      <t>烤漆蓝，</t>
    </r>
    <r>
      <rPr>
        <b/>
        <sz val="10"/>
        <color rgb="FFFF0000"/>
        <rFont val="Arial"/>
        <charset val="134"/>
      </rPr>
      <t xml:space="preserve">
</t>
    </r>
    <r>
      <rPr>
        <b/>
        <sz val="10"/>
        <color rgb="FFFF0000"/>
        <rFont val="宋体"/>
        <charset val="134"/>
      </rPr>
      <t>烤漆黑</t>
    </r>
    <r>
      <rPr>
        <b/>
        <sz val="10"/>
        <color rgb="FFFF0000"/>
        <rFont val="Arial"/>
        <charset val="134"/>
      </rPr>
      <t>,
paint red,
Paint blue,
Paint  black,</t>
    </r>
  </si>
  <si>
    <r>
      <rPr>
        <b/>
        <sz val="10"/>
        <rFont val="Arial"/>
        <charset val="134"/>
      </rPr>
      <t>219P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</si>
  <si>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902T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</si>
  <si>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                    
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              
Yellow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white 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          
blue</t>
    </r>
    <r>
      <rPr>
        <b/>
        <sz val="10"/>
        <rFont val="宋体"/>
        <charset val="134"/>
      </rPr>
      <t>，</t>
    </r>
  </si>
  <si>
    <r>
      <rPr>
        <b/>
        <sz val="10"/>
        <color rgb="FFFF0000"/>
        <rFont val="宋体"/>
        <charset val="134"/>
      </rPr>
      <t>烤漆红，</t>
    </r>
    <r>
      <rPr>
        <b/>
        <sz val="10"/>
        <color rgb="FFFF0000"/>
        <rFont val="Arial"/>
        <charset val="134"/>
      </rPr>
      <t xml:space="preserve">
</t>
    </r>
    <r>
      <rPr>
        <b/>
        <sz val="10"/>
        <color rgb="FFFF0000"/>
        <rFont val="宋体"/>
        <charset val="134"/>
      </rPr>
      <t>烤漆蓝，</t>
    </r>
    <r>
      <rPr>
        <b/>
        <sz val="10"/>
        <color rgb="FFFF0000"/>
        <rFont val="Arial"/>
        <charset val="134"/>
      </rPr>
      <t xml:space="preserve">
paint red,
Paint blue,</t>
    </r>
  </si>
  <si>
    <r>
      <rPr>
        <b/>
        <sz val="10"/>
        <rFont val="Arial"/>
        <charset val="134"/>
      </rPr>
      <t>902P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</si>
  <si>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黄色，白色，</t>
    </r>
    <r>
      <rPr>
        <b/>
        <sz val="10"/>
        <rFont val="Arial"/>
        <charset val="134"/>
      </rPr>
      <t xml:space="preserve">                  
</t>
    </r>
    <r>
      <rPr>
        <b/>
        <sz val="10"/>
        <rFont val="宋体"/>
        <charset val="134"/>
      </rPr>
      <t>蓝色，红色，</t>
    </r>
    <r>
      <rPr>
        <b/>
        <sz val="10"/>
        <rFont val="Arial"/>
        <charset val="134"/>
      </rPr>
      <t xml:space="preserve">               
Yellow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white 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          
blue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>red,</t>
    </r>
  </si>
  <si>
    <r>
      <rPr>
        <b/>
        <sz val="10"/>
        <rFont val="Arial"/>
        <charset val="134"/>
      </rPr>
      <t>318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</si>
  <si>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71X43X52CM</t>
  </si>
  <si>
    <t>5.5KG       
6.3KG</t>
  </si>
  <si>
    <t>黄箱单包</t>
  </si>
  <si>
    <r>
      <rPr>
        <b/>
        <sz val="10"/>
        <rFont val="Arial"/>
        <charset val="134"/>
      </rPr>
      <t>318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遥控</t>
    </r>
    <r>
      <rPr>
        <b/>
        <sz val="10"/>
        <rFont val="Arial"/>
        <charset val="134"/>
      </rPr>
      <t xml:space="preserve">
Remote control </t>
    </r>
  </si>
  <si>
    <r>
      <rPr>
        <b/>
        <sz val="10"/>
        <rFont val="Arial"/>
        <charset val="134"/>
      </rPr>
      <t>318T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</si>
  <si>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318T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遥控</t>
    </r>
    <r>
      <rPr>
        <b/>
        <sz val="10"/>
        <rFont val="Arial"/>
        <charset val="134"/>
      </rPr>
      <t xml:space="preserve">
Remote control </t>
    </r>
  </si>
  <si>
    <r>
      <rPr>
        <b/>
        <sz val="10"/>
        <rFont val="Arial"/>
        <charset val="134"/>
      </rPr>
      <t>312T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</si>
  <si>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黄色，白色，</t>
    </r>
    <r>
      <rPr>
        <b/>
        <sz val="10"/>
        <rFont val="Arial"/>
        <charset val="134"/>
      </rPr>
      <t xml:space="preserve">                  
</t>
    </r>
    <r>
      <rPr>
        <b/>
        <sz val="10"/>
        <rFont val="宋体"/>
        <charset val="134"/>
      </rPr>
      <t>绿色，红色，</t>
    </r>
    <r>
      <rPr>
        <b/>
        <sz val="10"/>
        <rFont val="Arial"/>
        <charset val="134"/>
      </rPr>
      <t xml:space="preserve">               
Yellow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white 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          
green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>red,</t>
    </r>
  </si>
  <si>
    <t>92X42X89CM</t>
  </si>
  <si>
    <t>4.3KG       
5KG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</si>
  <si>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方正粗黑宋简体"/>
        <charset val="134"/>
      </rPr>
      <t>带推把，护栏，脚踏</t>
    </r>
    <r>
      <rPr>
        <b/>
        <sz val="8"/>
        <rFont val="Arial"/>
        <charset val="134"/>
      </rPr>
      <t xml:space="preserve">   </t>
    </r>
    <r>
      <rPr>
        <b/>
        <sz val="8"/>
        <rFont val="方正粗黑宋简体"/>
        <charset val="134"/>
      </rPr>
      <t>，灯光，音乐，</t>
    </r>
    <r>
      <rPr>
        <b/>
        <sz val="8"/>
        <rFont val="Arial"/>
        <charset val="134"/>
      </rPr>
      <t xml:space="preserve">
With pushbars, rails, pedals, lights, music,</t>
    </r>
  </si>
  <si>
    <r>
      <rPr>
        <b/>
        <sz val="10"/>
        <rFont val="Arial"/>
        <charset val="134"/>
      </rPr>
      <t>312T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 
</t>
    </r>
    <r>
      <rPr>
        <b/>
        <sz val="10"/>
        <rFont val="宋体"/>
        <charset val="134"/>
      </rPr>
      <t>遥控</t>
    </r>
    <r>
      <rPr>
        <b/>
        <sz val="10"/>
        <rFont val="Arial"/>
        <charset val="134"/>
      </rPr>
      <t xml:space="preserve">
Remote control</t>
    </r>
  </si>
  <si>
    <r>
      <rPr>
        <b/>
        <sz val="10"/>
        <rFont val="Arial"/>
        <charset val="134"/>
      </rPr>
      <t>312T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遥控</t>
    </r>
    <r>
      <rPr>
        <b/>
        <sz val="10"/>
        <rFont val="Arial"/>
        <charset val="134"/>
      </rPr>
      <t xml:space="preserve">
Remote control </t>
    </r>
  </si>
  <si>
    <r>
      <rPr>
        <b/>
        <sz val="10"/>
        <color rgb="FFFF0000"/>
        <rFont val="宋体"/>
        <charset val="134"/>
      </rPr>
      <t>彩色</t>
    </r>
    <r>
      <rPr>
        <b/>
        <sz val="10"/>
        <color rgb="FFFF0000"/>
        <rFont val="Arial"/>
        <charset val="134"/>
      </rPr>
      <t xml:space="preserve">                             color</t>
    </r>
  </si>
  <si>
    <t>WMT</t>
  </si>
  <si>
    <r>
      <rPr>
        <b/>
        <sz val="10"/>
        <rFont val="Arial"/>
        <charset val="134"/>
      </rPr>
      <t>899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</si>
  <si>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红、白、蓝、</t>
    </r>
    <r>
      <rPr>
        <b/>
        <sz val="10"/>
        <rFont val="Arial"/>
        <charset val="134"/>
      </rPr>
      <t xml:space="preserve">                
</t>
    </r>
    <r>
      <rPr>
        <b/>
        <sz val="10"/>
        <rFont val="宋体"/>
        <charset val="134"/>
      </rPr>
      <t>黄、绿</t>
    </r>
    <r>
      <rPr>
        <b/>
        <sz val="10"/>
        <rFont val="Arial"/>
        <charset val="134"/>
      </rPr>
      <t xml:space="preserve">                         
Red, white, blue, yellow,green</t>
    </r>
  </si>
  <si>
    <t>68.5*43*48CM</t>
  </si>
  <si>
    <t>4.5KG       
6KG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</si>
  <si>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</t>
    </r>
    <r>
      <rPr>
        <b/>
        <sz val="8"/>
        <rFont val="Arial"/>
        <charset val="134"/>
      </rPr>
      <t xml:space="preserve">                                                 </t>
    </r>
    <r>
      <rPr>
        <b/>
        <sz val="8"/>
        <rFont val="方正粗黑宋简体"/>
        <charset val="134"/>
      </rPr>
      <t>炫彩灯光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动听音乐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双层车轮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车身安全护底</t>
    </r>
    <r>
      <rPr>
        <b/>
        <sz val="8"/>
        <rFont val="Arial"/>
        <charset val="134"/>
      </rPr>
      <t xml:space="preserve">                             
</t>
    </r>
    <r>
      <rPr>
        <b/>
        <sz val="8"/>
        <rFont val="方正粗黑宋简体"/>
        <charset val="134"/>
      </rPr>
      <t>电动款：</t>
    </r>
    <r>
      <rPr>
        <b/>
        <sz val="8"/>
        <rFont val="Arial"/>
        <charset val="134"/>
      </rPr>
      <t>6V4.5</t>
    </r>
    <r>
      <rPr>
        <b/>
        <sz val="8"/>
        <rFont val="方正粗黑宋简体"/>
        <charset val="134"/>
      </rPr>
      <t>电池</t>
    </r>
    <r>
      <rPr>
        <b/>
        <sz val="8"/>
        <rFont val="Arial"/>
        <charset val="134"/>
      </rPr>
      <t>*1</t>
    </r>
    <r>
      <rPr>
        <b/>
        <sz val="8"/>
        <rFont val="方正粗黑宋简体"/>
        <charset val="134"/>
      </rPr>
      <t>、</t>
    </r>
    <r>
      <rPr>
        <b/>
        <sz val="8"/>
        <rFont val="Arial"/>
        <charset val="134"/>
      </rPr>
      <t>380</t>
    </r>
    <r>
      <rPr>
        <b/>
        <sz val="8"/>
        <rFont val="方正粗黑宋简体"/>
        <charset val="134"/>
      </rPr>
      <t>驱动电机</t>
    </r>
    <r>
      <rPr>
        <b/>
        <sz val="8"/>
        <rFont val="Arial"/>
        <charset val="134"/>
      </rPr>
      <t>*1                                                  bright lights, music, double wheels, body safety bottom protection
Electric model: 6V4.5 battery *1, 380 drive motor *1</t>
    </r>
  </si>
  <si>
    <r>
      <rPr>
        <b/>
        <sz val="8"/>
        <color rgb="FFFF0000"/>
        <rFont val="方正粗黑宋简体"/>
        <charset val="134"/>
      </rPr>
      <t>遥控</t>
    </r>
    <r>
      <rPr>
        <b/>
        <sz val="8"/>
        <color rgb="FFFF0000"/>
        <rFont val="Arial"/>
        <charset val="134"/>
      </rPr>
      <t xml:space="preserve">Remote control +25RMB                 </t>
    </r>
  </si>
  <si>
    <t>ZXB</t>
  </si>
  <si>
    <r>
      <rPr>
        <b/>
        <sz val="10"/>
        <rFont val="Arial"/>
        <charset val="134"/>
      </rPr>
      <t>1988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</si>
  <si>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红、白、蓝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、黑</t>
    </r>
    <r>
      <rPr>
        <b/>
        <sz val="10"/>
        <rFont val="Arial"/>
        <charset val="134"/>
      </rPr>
      <t xml:space="preserve">                        
Red, white, 
blue, black</t>
    </r>
  </si>
  <si>
    <t>78*48*30CM</t>
  </si>
  <si>
    <t>17KG       
21.5KG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</si>
  <si>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</t>
    </r>
    <r>
      <rPr>
        <b/>
        <sz val="8"/>
        <rFont val="Arial"/>
        <charset val="134"/>
      </rPr>
      <t xml:space="preserve">                                                 
</t>
    </r>
    <r>
      <rPr>
        <b/>
        <sz val="8"/>
        <rFont val="方正粗黑宋简体"/>
        <charset val="134"/>
      </rPr>
      <t>炫彩灯光、动听音乐双层车轮，车身安全护底：</t>
    </r>
    <r>
      <rPr>
        <b/>
        <sz val="8"/>
        <rFont val="Arial"/>
        <charset val="134"/>
      </rPr>
      <t xml:space="preserve">
6V4.5</t>
    </r>
    <r>
      <rPr>
        <b/>
        <sz val="8"/>
        <rFont val="方正粗黑宋简体"/>
        <charset val="134"/>
      </rPr>
      <t>电池</t>
    </r>
    <r>
      <rPr>
        <b/>
        <sz val="8"/>
        <rFont val="Arial"/>
        <charset val="134"/>
      </rPr>
      <t>*1</t>
    </r>
    <r>
      <rPr>
        <b/>
        <sz val="8"/>
        <rFont val="方正粗黑宋简体"/>
        <charset val="134"/>
      </rPr>
      <t>、</t>
    </r>
    <r>
      <rPr>
        <b/>
        <sz val="8"/>
        <rFont val="Arial"/>
        <charset val="134"/>
      </rPr>
      <t>380</t>
    </r>
    <r>
      <rPr>
        <b/>
        <sz val="8"/>
        <rFont val="方正粗黑宋简体"/>
        <charset val="134"/>
      </rPr>
      <t>驱动电机</t>
    </r>
    <r>
      <rPr>
        <b/>
        <sz val="8"/>
        <rFont val="Arial"/>
        <charset val="134"/>
      </rPr>
      <t>*1
Bright lights, music double wheels, body safety protection bottom:
6V4.5 Battery *1, 380 drive motor *1</t>
    </r>
  </si>
  <si>
    <r>
      <rPr>
        <b/>
        <sz val="10"/>
        <rFont val="Arial"/>
        <charset val="134"/>
      </rPr>
      <t>618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</si>
  <si>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红、粉、绿</t>
    </r>
    <r>
      <rPr>
        <b/>
        <sz val="10"/>
        <rFont val="Arial"/>
        <charset val="134"/>
      </rPr>
      <t xml:space="preserve">                         Red, pink 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>green</t>
    </r>
  </si>
  <si>
    <t>71*41*45CM</t>
  </si>
  <si>
    <t>7.2KG       
8.4KG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</si>
  <si>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</t>
    </r>
    <r>
      <rPr>
        <b/>
        <sz val="8"/>
        <rFont val="Arial"/>
        <charset val="134"/>
      </rPr>
      <t xml:space="preserve">                                                 
</t>
    </r>
    <r>
      <rPr>
        <b/>
        <sz val="8"/>
        <rFont val="方正粗黑宋简体"/>
        <charset val="134"/>
      </rPr>
      <t>音乐，灯光，一键启动</t>
    </r>
    <r>
      <rPr>
        <b/>
        <sz val="8"/>
        <rFont val="Arial"/>
        <charset val="134"/>
      </rPr>
      <t xml:space="preserve">                                                                              
Music</t>
    </r>
    <r>
      <rPr>
        <b/>
        <sz val="8"/>
        <rFont val="方正粗黑宋简体"/>
        <charset val="134"/>
      </rPr>
      <t>，</t>
    </r>
    <r>
      <rPr>
        <b/>
        <sz val="8"/>
        <rFont val="Arial"/>
        <charset val="134"/>
      </rPr>
      <t>light</t>
    </r>
    <r>
      <rPr>
        <b/>
        <sz val="8"/>
        <rFont val="方正粗黑宋简体"/>
        <charset val="134"/>
      </rPr>
      <t>，</t>
    </r>
    <r>
      <rPr>
        <b/>
        <sz val="8"/>
        <rFont val="Arial"/>
        <charset val="134"/>
      </rPr>
      <t xml:space="preserve"> a key start</t>
    </r>
  </si>
  <si>
    <r>
      <rPr>
        <b/>
        <sz val="10"/>
        <rFont val="Arial"/>
        <charset val="134"/>
      </rPr>
      <t>618T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</si>
  <si>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618T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</si>
  <si>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8"/>
        <color rgb="FFFF0000"/>
        <rFont val="Arial"/>
        <charset val="134"/>
      </rPr>
      <t>(6V7A*1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</t>
    </r>
    <r>
      <rPr>
        <b/>
        <sz val="8"/>
        <rFont val="Arial"/>
        <charset val="134"/>
      </rPr>
      <t xml:space="preserve">                                                 
</t>
    </r>
    <r>
      <rPr>
        <b/>
        <sz val="8"/>
        <rFont val="方正粗黑宋简体"/>
        <charset val="134"/>
      </rPr>
      <t>音乐，灯光，一键启动</t>
    </r>
    <r>
      <rPr>
        <b/>
        <sz val="8"/>
        <rFont val="Arial"/>
        <charset val="134"/>
      </rPr>
      <t xml:space="preserve">                                                                              
Music</t>
    </r>
    <r>
      <rPr>
        <b/>
        <sz val="8"/>
        <rFont val="方正粗黑宋简体"/>
        <charset val="134"/>
      </rPr>
      <t>，</t>
    </r>
    <r>
      <rPr>
        <b/>
        <sz val="8"/>
        <rFont val="Arial"/>
        <charset val="134"/>
      </rPr>
      <t>light</t>
    </r>
    <r>
      <rPr>
        <b/>
        <sz val="8"/>
        <rFont val="方正粗黑宋简体"/>
        <charset val="134"/>
      </rPr>
      <t>，</t>
    </r>
    <r>
      <rPr>
        <b/>
        <sz val="8"/>
        <rFont val="Arial"/>
        <charset val="134"/>
      </rPr>
      <t xml:space="preserve"> a key start</t>
    </r>
  </si>
  <si>
    <r>
      <rPr>
        <b/>
        <sz val="10"/>
        <rFont val="Arial"/>
        <charset val="134"/>
      </rPr>
      <t>619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</si>
  <si>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红、白、蓝</t>
    </r>
    <r>
      <rPr>
        <b/>
        <sz val="10"/>
        <rFont val="Arial"/>
        <charset val="134"/>
      </rPr>
      <t xml:space="preserve">                  
White, red, blue,  </t>
    </r>
  </si>
  <si>
    <r>
      <rPr>
        <b/>
        <sz val="10"/>
        <rFont val="Arial"/>
        <charset val="134"/>
      </rPr>
      <t>619T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</si>
  <si>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619T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</si>
  <si>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NA</t>
  </si>
  <si>
    <r>
      <rPr>
        <b/>
        <sz val="10"/>
        <rFont val="Arial"/>
        <charset val="134"/>
      </rPr>
      <t>5188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</si>
  <si>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68*42*37CM</t>
  </si>
  <si>
    <t>12.8KG       
16.5KG</t>
  </si>
  <si>
    <r>
      <rPr>
        <b/>
        <sz val="10"/>
        <rFont val="Arial"/>
        <charset val="134"/>
      </rPr>
      <t>9189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</si>
  <si>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         
Red white          yellow</t>
    </r>
  </si>
  <si>
    <t>76*41*50CM</t>
  </si>
  <si>
    <t>19.2KG       
23.6KG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</si>
  <si>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               
</t>
    </r>
    <r>
      <rPr>
        <b/>
        <sz val="8"/>
        <rFont val="方正粗黑宋简体"/>
        <charset val="134"/>
      </rPr>
      <t>单电单驱</t>
    </r>
    <r>
      <rPr>
        <b/>
        <sz val="8"/>
        <rFont val="Arial"/>
        <charset val="134"/>
      </rPr>
      <t xml:space="preserve">
1 MO TOR
1 BATTERY
</t>
    </r>
    <r>
      <rPr>
        <b/>
        <sz val="8"/>
        <rFont val="方正粗黑宋简体"/>
        <charset val="134"/>
      </rPr>
      <t>音乐灯光</t>
    </r>
    <r>
      <rPr>
        <b/>
        <sz val="8"/>
        <rFont val="Arial"/>
        <charset val="134"/>
      </rPr>
      <t xml:space="preserve">
MUSIC LIGHT</t>
    </r>
  </si>
  <si>
    <r>
      <rPr>
        <b/>
        <sz val="10"/>
        <rFont val="Arial"/>
        <charset val="134"/>
      </rPr>
      <t>908A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</si>
  <si>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白色</t>
    </r>
    <r>
      <rPr>
        <b/>
        <sz val="10"/>
        <rFont val="Arial"/>
        <charset val="134"/>
      </rPr>
      <t xml:space="preserve">
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蓝色</t>
    </r>
    <r>
      <rPr>
        <b/>
        <sz val="10"/>
        <rFont val="Arial"/>
        <charset val="134"/>
      </rPr>
      <t xml:space="preserve">                    Red white
Yellow blue</t>
    </r>
  </si>
  <si>
    <t>68*36*38CM</t>
  </si>
  <si>
    <t>14.8KG       
17.9KG</t>
  </si>
  <si>
    <r>
      <rPr>
        <b/>
        <sz val="10"/>
        <rFont val="Arial"/>
        <charset val="134"/>
      </rPr>
      <t>908T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</si>
  <si>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908P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</si>
  <si>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CTL</t>
  </si>
  <si>
    <r>
      <rPr>
        <b/>
        <sz val="10"/>
        <rFont val="Arial"/>
        <charset val="134"/>
      </rPr>
      <t>D68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</si>
  <si>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红、桔、蓝、</t>
    </r>
    <r>
      <rPr>
        <b/>
        <sz val="10"/>
        <rFont val="Arial"/>
        <charset val="134"/>
      </rPr>
      <t xml:space="preserve">            Red, orange, blue,  </t>
    </r>
  </si>
  <si>
    <t>64*42*48CM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</si>
  <si>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               
</t>
    </r>
    <r>
      <rPr>
        <b/>
        <sz val="8"/>
        <rFont val="Arial"/>
        <charset val="134"/>
      </rPr>
      <t>6v4</t>
    </r>
    <r>
      <rPr>
        <b/>
        <sz val="8"/>
        <rFont val="方正粗黑宋简体"/>
        <charset val="134"/>
      </rPr>
      <t>，早教，炫光，音乐，前进后退，</t>
    </r>
    <r>
      <rPr>
        <b/>
        <sz val="8"/>
        <rFont val="Arial"/>
        <charset val="134"/>
      </rPr>
      <t xml:space="preserve">                                                                       
6v4, early education, dazzling light, music, forward and backward,</t>
    </r>
  </si>
  <si>
    <r>
      <rPr>
        <b/>
        <sz val="10"/>
        <rFont val="Arial"/>
        <charset val="134"/>
      </rPr>
      <t>D68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</si>
  <si>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8"/>
        <color rgb="FFFF0000"/>
        <rFont val="Arial"/>
        <charset val="134"/>
      </rPr>
      <t xml:space="preserve"> (6V7A*1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>Lead-acid battery + 6V380*2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               
</t>
    </r>
    <r>
      <rPr>
        <b/>
        <sz val="8"/>
        <rFont val="Arial"/>
        <charset val="134"/>
      </rPr>
      <t>6v7</t>
    </r>
    <r>
      <rPr>
        <b/>
        <sz val="8"/>
        <rFont val="方正粗黑宋简体"/>
        <charset val="134"/>
      </rPr>
      <t>，早教，炫光，音乐，前进后退，</t>
    </r>
    <r>
      <rPr>
        <b/>
        <sz val="8"/>
        <rFont val="Arial"/>
        <charset val="134"/>
      </rPr>
      <t xml:space="preserve">                                                                       
6v7, early education, dazzling light, music, forward and backward,</t>
    </r>
  </si>
  <si>
    <r>
      <rPr>
        <b/>
        <sz val="10"/>
        <rFont val="Arial"/>
        <charset val="134"/>
      </rPr>
      <t>D69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</si>
  <si>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红色、蓝色、黑色</t>
    </r>
    <r>
      <rPr>
        <b/>
        <sz val="10"/>
        <rFont val="Arial"/>
        <charset val="134"/>
      </rPr>
      <t xml:space="preserve">           Red, blue, black</t>
    </r>
  </si>
  <si>
    <r>
      <rPr>
        <b/>
        <sz val="10"/>
        <rFont val="Arial"/>
        <charset val="134"/>
      </rPr>
      <t>D69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</si>
  <si>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D70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</si>
  <si>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D70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</si>
  <si>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D71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</si>
  <si>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Arial"/>
        <charset val="134"/>
      </rPr>
      <t>D71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</si>
  <si>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HE</t>
  </si>
  <si>
    <r>
      <rPr>
        <b/>
        <sz val="10"/>
        <rFont val="宋体"/>
        <charset val="134"/>
      </rPr>
      <t>复古</t>
    </r>
    <r>
      <rPr>
        <b/>
        <sz val="10"/>
        <rFont val="Arial"/>
        <charset val="134"/>
      </rPr>
      <t xml:space="preserve">  </t>
    </r>
    <r>
      <rPr>
        <b/>
        <sz val="10"/>
        <rFont val="宋体"/>
        <charset val="134"/>
      </rPr>
      <t>小火车</t>
    </r>
    <r>
      <rPr>
        <b/>
        <sz val="10"/>
        <rFont val="Arial"/>
        <charset val="13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</si>
  <si>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红，白，黄</t>
    </r>
    <r>
      <rPr>
        <b/>
        <sz val="10"/>
        <rFont val="Arial"/>
        <charset val="134"/>
      </rPr>
      <t xml:space="preserve">          
Red,white,yellow,</t>
    </r>
  </si>
  <si>
    <t>72X35X42 CM</t>
  </si>
  <si>
    <t>5.8KG
6.5KG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</si>
  <si>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
</t>
    </r>
    <r>
      <rPr>
        <b/>
        <sz val="8"/>
        <rFont val="方正粗黑宋简体"/>
        <charset val="134"/>
      </rPr>
      <t>一键启动、早教音乐、蓝牙功能、炫酷灯光</t>
    </r>
    <r>
      <rPr>
        <b/>
        <sz val="8"/>
        <rFont val="Arial"/>
        <charset val="134"/>
      </rPr>
      <t xml:space="preserve">
</t>
    </r>
    <r>
      <rPr>
        <b/>
        <sz val="8"/>
        <rFont val="方正粗黑宋简体"/>
        <charset val="134"/>
      </rPr>
      <t>仿真大灯、</t>
    </r>
    <r>
      <rPr>
        <b/>
        <sz val="8"/>
        <rFont val="Arial"/>
        <charset val="134"/>
      </rPr>
      <t>6V4</t>
    </r>
    <r>
      <rPr>
        <b/>
        <sz val="8"/>
        <rFont val="方正粗黑宋简体"/>
        <charset val="134"/>
      </rPr>
      <t>电瓶、</t>
    </r>
    <r>
      <rPr>
        <b/>
        <sz val="8"/>
        <rFont val="Arial"/>
        <charset val="134"/>
      </rPr>
      <t>380</t>
    </r>
    <r>
      <rPr>
        <b/>
        <sz val="8"/>
        <rFont val="方正粗黑宋简体"/>
        <charset val="134"/>
      </rPr>
      <t>单电机</t>
    </r>
    <r>
      <rPr>
        <b/>
        <sz val="8"/>
        <rFont val="Arial"/>
        <charset val="134"/>
      </rPr>
      <t xml:space="preserve">                                                                        
One button start, early education music, Bluetooth function, cool lighting
Simulation headlamp, 6V4 battery, 380 single motor</t>
    </r>
  </si>
  <si>
    <r>
      <rPr>
        <b/>
        <sz val="10"/>
        <rFont val="宋体"/>
        <charset val="134"/>
      </rPr>
      <t>复古</t>
    </r>
    <r>
      <rPr>
        <b/>
        <sz val="10"/>
        <rFont val="Arial"/>
        <charset val="134"/>
      </rPr>
      <t xml:space="preserve">  </t>
    </r>
    <r>
      <rPr>
        <b/>
        <sz val="10"/>
        <rFont val="宋体"/>
        <charset val="134"/>
      </rPr>
      <t>小火车</t>
    </r>
    <r>
      <rPr>
        <b/>
        <sz val="10"/>
        <rFont val="Arial"/>
        <charset val="13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12V4.5A*1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12V380*2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</si>
  <si>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116X34X42CM</t>
  </si>
  <si>
    <t>7.65KG
9.45KG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</si>
  <si>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
</t>
    </r>
    <r>
      <rPr>
        <b/>
        <sz val="8"/>
        <rFont val="方正粗黑宋简体"/>
        <charset val="134"/>
      </rPr>
      <t>缓启动，早教，音乐，故事，电量显示，音量可调节，蓝牙功能，</t>
    </r>
    <r>
      <rPr>
        <b/>
        <sz val="8"/>
        <rFont val="Arial"/>
        <charset val="134"/>
      </rPr>
      <t>USB</t>
    </r>
    <r>
      <rPr>
        <b/>
        <sz val="8"/>
        <rFont val="方正粗黑宋简体"/>
        <charset val="134"/>
      </rPr>
      <t>插口，</t>
    </r>
    <r>
      <rPr>
        <b/>
        <sz val="8"/>
        <rFont val="Arial"/>
        <charset val="134"/>
      </rPr>
      <t>MP3</t>
    </r>
    <r>
      <rPr>
        <b/>
        <sz val="8"/>
        <rFont val="方正粗黑宋简体"/>
        <charset val="134"/>
      </rPr>
      <t>插口，</t>
    </r>
    <r>
      <rPr>
        <b/>
        <sz val="8"/>
        <rFont val="Arial"/>
        <charset val="134"/>
      </rPr>
      <t>LED</t>
    </r>
    <r>
      <rPr>
        <b/>
        <sz val="8"/>
        <rFont val="方正粗黑宋简体"/>
        <charset val="134"/>
      </rPr>
      <t>大灯，带后拖小车，可以两个宝宝同时使用，小车也可独立滑行</t>
    </r>
    <r>
      <rPr>
        <b/>
        <sz val="8"/>
        <rFont val="Arial"/>
        <charset val="134"/>
      </rPr>
      <t xml:space="preserve">                                                                                                           
Slow start, early education, music, stories, power display, adjustable volume, Bluetooth function, USB jack, MP3 jack, LED headlights, with a rear trailer car, two babies can be used at the same time, the car can also glide independently</t>
    </r>
  </si>
  <si>
    <r>
      <rPr>
        <b/>
        <sz val="8"/>
        <color rgb="FFFF0000"/>
        <rFont val="Arial"/>
        <charset val="134"/>
      </rPr>
      <t>(12V4.5A*1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+ 12V380*2 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
</t>
    </r>
    <r>
      <rPr>
        <b/>
        <sz val="8"/>
        <rFont val="方正粗黑宋简体"/>
        <charset val="134"/>
      </rPr>
      <t>缓启动，早教，音乐，故事，电量显示，音量可调节，蓝牙功能，</t>
    </r>
    <r>
      <rPr>
        <b/>
        <sz val="8"/>
        <rFont val="Arial"/>
        <charset val="134"/>
      </rPr>
      <t>USB</t>
    </r>
    <r>
      <rPr>
        <b/>
        <sz val="8"/>
        <rFont val="方正粗黑宋简体"/>
        <charset val="134"/>
      </rPr>
      <t>插口，</t>
    </r>
    <r>
      <rPr>
        <b/>
        <sz val="8"/>
        <rFont val="Arial"/>
        <charset val="134"/>
      </rPr>
      <t>MP3</t>
    </r>
    <r>
      <rPr>
        <b/>
        <sz val="8"/>
        <rFont val="方正粗黑宋简体"/>
        <charset val="134"/>
      </rPr>
      <t>插口，</t>
    </r>
    <r>
      <rPr>
        <b/>
        <sz val="8"/>
        <rFont val="Arial"/>
        <charset val="134"/>
      </rPr>
      <t>LED</t>
    </r>
    <r>
      <rPr>
        <b/>
        <sz val="8"/>
        <rFont val="方正粗黑宋简体"/>
        <charset val="134"/>
      </rPr>
      <t>大灯，带后拖小车，可以两个宝宝同时使用，小车也可独立滑行</t>
    </r>
    <r>
      <rPr>
        <b/>
        <sz val="8"/>
        <rFont val="Arial"/>
        <charset val="134"/>
      </rPr>
      <t xml:space="preserve">                                                                                                           
Slow start, early education, music, stories, power display, adjustable volume, Bluetooth function, USB jack, MP3 jack, LED headlights, with a rear trailer car, two babies can be used at the same time, the car can also glide independently</t>
    </r>
  </si>
  <si>
    <t>XT</t>
  </si>
  <si>
    <r>
      <rPr>
        <b/>
        <sz val="10"/>
        <rFont val="Arial"/>
        <charset val="134"/>
      </rPr>
      <t>688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</si>
  <si>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红，白，蓝</t>
    </r>
    <r>
      <rPr>
        <b/>
        <sz val="10"/>
        <rFont val="Arial"/>
        <charset val="134"/>
      </rPr>
      <t xml:space="preserve">                    
Red, white  blue</t>
    </r>
  </si>
  <si>
    <t>70x37x38CM</t>
  </si>
  <si>
    <t>6.1KG
7.5KG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</si>
  <si>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               </t>
    </r>
    <r>
      <rPr>
        <b/>
        <sz val="8"/>
        <rFont val="Arial"/>
        <charset val="134"/>
      </rPr>
      <t>6v4</t>
    </r>
    <r>
      <rPr>
        <b/>
        <sz val="8"/>
        <rFont val="方正粗黑宋简体"/>
        <charset val="134"/>
      </rPr>
      <t>，早教，炫光，音乐，前进后退，</t>
    </r>
    <r>
      <rPr>
        <b/>
        <sz val="8"/>
        <rFont val="Arial"/>
        <charset val="134"/>
      </rPr>
      <t xml:space="preserve">                                                                       6v4, early education, dazzling light, music, forward and backward,        </t>
    </r>
  </si>
  <si>
    <r>
      <rPr>
        <b/>
        <sz val="10"/>
        <rFont val="Arial"/>
        <charset val="134"/>
      </rPr>
      <t>688T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</si>
  <si>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t>70x37x85CM</t>
  </si>
  <si>
    <t>6.9KG
8.3KG</t>
  </si>
  <si>
    <r>
      <rPr>
        <b/>
        <sz val="10"/>
        <rFont val="Arial"/>
        <charset val="134"/>
      </rPr>
      <t>518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6V380*2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</si>
  <si>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黄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红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蓝</t>
    </r>
    <r>
      <rPr>
        <b/>
        <sz val="10"/>
        <rFont val="Arial"/>
        <charset val="134"/>
      </rPr>
      <t>,
Yellow, red, white, blue,</t>
    </r>
  </si>
  <si>
    <t xml:space="preserve">90*59*50CM  </t>
  </si>
  <si>
    <t>8.6KG
10.2KG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</si>
  <si>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</t>
    </r>
    <r>
      <rPr>
        <b/>
        <sz val="8"/>
        <rFont val="Arial"/>
        <charset val="134"/>
      </rPr>
      <t xml:space="preserve"> 
6V4A*1</t>
    </r>
    <r>
      <rPr>
        <b/>
        <sz val="8"/>
        <rFont val="方正粗黑宋简体"/>
        <charset val="134"/>
      </rPr>
      <t>铅酸电池</t>
    </r>
    <r>
      <rPr>
        <b/>
        <sz val="8"/>
        <rFont val="Arial"/>
        <charset val="134"/>
      </rPr>
      <t xml:space="preserve">Lead-acid battery
6V380*2  </t>
    </r>
    <r>
      <rPr>
        <b/>
        <sz val="8"/>
        <rFont val="方正粗黑宋简体"/>
        <charset val="134"/>
      </rPr>
      <t>电机</t>
    </r>
    <r>
      <rPr>
        <b/>
        <sz val="8"/>
        <rFont val="Arial"/>
        <charset val="134"/>
      </rPr>
      <t xml:space="preserve"> motor
</t>
    </r>
    <r>
      <rPr>
        <b/>
        <sz val="8"/>
        <rFont val="方正粗黑宋简体"/>
        <charset val="134"/>
      </rPr>
      <t>音乐，</t>
    </r>
    <r>
      <rPr>
        <b/>
        <sz val="8"/>
        <rFont val="Arial"/>
        <charset val="134"/>
      </rPr>
      <t xml:space="preserve"> music,</t>
    </r>
  </si>
  <si>
    <t>30CTN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</si>
  <si>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</t>
    </r>
    <r>
      <rPr>
        <b/>
        <sz val="8"/>
        <rFont val="Arial"/>
        <charset val="134"/>
      </rPr>
      <t xml:space="preserve">
6V4A*1</t>
    </r>
    <r>
      <rPr>
        <b/>
        <sz val="8"/>
        <rFont val="方正粗黑宋简体"/>
        <charset val="134"/>
      </rPr>
      <t>铅酸电池</t>
    </r>
    <r>
      <rPr>
        <b/>
        <sz val="8"/>
        <rFont val="Arial"/>
        <charset val="134"/>
      </rPr>
      <t xml:space="preserve">Lead-acid battery
6V380*2  </t>
    </r>
    <r>
      <rPr>
        <b/>
        <sz val="8"/>
        <rFont val="方正粗黑宋简体"/>
        <charset val="134"/>
      </rPr>
      <t>电机</t>
    </r>
    <r>
      <rPr>
        <b/>
        <sz val="8"/>
        <rFont val="Arial"/>
        <charset val="134"/>
      </rPr>
      <t xml:space="preserve"> motor
</t>
    </r>
    <r>
      <rPr>
        <b/>
        <sz val="8"/>
        <rFont val="方正粗黑宋简体"/>
        <charset val="134"/>
      </rPr>
      <t>音乐，</t>
    </r>
    <r>
      <rPr>
        <b/>
        <sz val="8"/>
        <rFont val="Arial"/>
        <charset val="134"/>
      </rPr>
      <t xml:space="preserve"> music,</t>
    </r>
  </si>
  <si>
    <r>
      <rPr>
        <b/>
        <sz val="10"/>
        <rFont val="Arial"/>
        <charset val="134"/>
      </rPr>
      <t>518
6V4A*2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12V380*2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遥控</t>
    </r>
    <r>
      <rPr>
        <b/>
        <sz val="10"/>
        <rFont val="Arial"/>
        <charset val="134"/>
      </rPr>
      <t xml:space="preserve">
Remote control</t>
    </r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</si>
  <si>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</t>
    </r>
    <r>
      <rPr>
        <b/>
        <sz val="8"/>
        <rFont val="Arial"/>
        <charset val="134"/>
      </rPr>
      <t xml:space="preserve">
6V4A*2</t>
    </r>
    <r>
      <rPr>
        <b/>
        <sz val="8"/>
        <rFont val="方正粗黑宋简体"/>
        <charset val="134"/>
      </rPr>
      <t>铅酸电池</t>
    </r>
    <r>
      <rPr>
        <b/>
        <sz val="8"/>
        <rFont val="Arial"/>
        <charset val="134"/>
      </rPr>
      <t xml:space="preserve">Lead-acid battery
12V380*2  </t>
    </r>
    <r>
      <rPr>
        <b/>
        <sz val="8"/>
        <rFont val="方正粗黑宋简体"/>
        <charset val="134"/>
      </rPr>
      <t>电机</t>
    </r>
    <r>
      <rPr>
        <b/>
        <sz val="8"/>
        <rFont val="Arial"/>
        <charset val="134"/>
      </rPr>
      <t xml:space="preserve"> motor
</t>
    </r>
    <r>
      <rPr>
        <b/>
        <sz val="8"/>
        <rFont val="方正粗黑宋简体"/>
        <charset val="134"/>
      </rPr>
      <t>音乐，遥控，</t>
    </r>
    <r>
      <rPr>
        <b/>
        <sz val="8"/>
        <rFont val="Arial"/>
        <charset val="134"/>
      </rPr>
      <t xml:space="preserve"> music,Remote control</t>
    </r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</si>
  <si>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</t>
    </r>
    <r>
      <rPr>
        <b/>
        <sz val="8"/>
        <rFont val="Arial"/>
        <charset val="134"/>
      </rPr>
      <t xml:space="preserve"> 
6V4A*2</t>
    </r>
    <r>
      <rPr>
        <b/>
        <sz val="8"/>
        <rFont val="方正粗黑宋简体"/>
        <charset val="134"/>
      </rPr>
      <t>铅酸电池</t>
    </r>
    <r>
      <rPr>
        <b/>
        <sz val="8"/>
        <rFont val="Arial"/>
        <charset val="134"/>
      </rPr>
      <t xml:space="preserve">Lead-acid battery
12V380*2  </t>
    </r>
    <r>
      <rPr>
        <b/>
        <sz val="8"/>
        <rFont val="方正粗黑宋简体"/>
        <charset val="134"/>
      </rPr>
      <t>电机</t>
    </r>
    <r>
      <rPr>
        <b/>
        <sz val="8"/>
        <rFont val="Arial"/>
        <charset val="134"/>
      </rPr>
      <t xml:space="preserve"> motor
</t>
    </r>
    <r>
      <rPr>
        <b/>
        <sz val="8"/>
        <rFont val="方正粗黑宋简体"/>
        <charset val="134"/>
      </rPr>
      <t>音乐，遥控，</t>
    </r>
    <r>
      <rPr>
        <b/>
        <sz val="8"/>
        <rFont val="Arial"/>
        <charset val="134"/>
      </rPr>
      <t xml:space="preserve"> music,Remote control</t>
    </r>
  </si>
  <si>
    <r>
      <rPr>
        <b/>
        <sz val="10"/>
        <rFont val="Arial"/>
        <charset val="134"/>
      </rPr>
      <t>518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6V380*2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  <r>
      <rPr>
        <b/>
        <sz val="10"/>
        <rFont val="宋体"/>
        <charset val="134"/>
      </rPr>
      <t>烤漆</t>
    </r>
    <r>
      <rPr>
        <b/>
        <sz val="10"/>
        <rFont val="Arial"/>
        <charset val="134"/>
      </rPr>
      <t xml:space="preserve"> paint </t>
    </r>
  </si>
  <si>
    <r>
      <rPr>
        <b/>
        <sz val="10"/>
        <color rgb="FFFF0000"/>
        <rFont val="宋体"/>
        <charset val="134"/>
      </rPr>
      <t>红蜘蛛</t>
    </r>
    <r>
      <rPr>
        <b/>
        <sz val="10"/>
        <color rgb="FFFF0000"/>
        <rFont val="Arial"/>
        <charset val="134"/>
      </rPr>
      <t xml:space="preserve"> Red spider 
</t>
    </r>
    <r>
      <rPr>
        <b/>
        <sz val="10"/>
        <color rgb="FFFF0000"/>
        <rFont val="宋体"/>
        <charset val="134"/>
      </rPr>
      <t>涂鸦蓝</t>
    </r>
    <r>
      <rPr>
        <b/>
        <sz val="10"/>
        <color rgb="FFFF0000"/>
        <rFont val="Arial"/>
        <charset val="134"/>
      </rPr>
      <t xml:space="preserve">doodle blue 
</t>
    </r>
    <r>
      <rPr>
        <b/>
        <sz val="10"/>
        <color rgb="FFFF0000"/>
        <rFont val="宋体"/>
        <charset val="134"/>
      </rPr>
      <t>涂鸦绿</t>
    </r>
    <r>
      <rPr>
        <b/>
        <sz val="10"/>
        <color rgb="FFFF0000"/>
        <rFont val="Arial"/>
        <charset val="134"/>
      </rPr>
      <t xml:space="preserve">doodle green
 </t>
    </r>
    <r>
      <rPr>
        <b/>
        <sz val="10"/>
        <color rgb="FFFF0000"/>
        <rFont val="宋体"/>
        <charset val="134"/>
      </rPr>
      <t>烤漆红</t>
    </r>
    <r>
      <rPr>
        <b/>
        <sz val="10"/>
        <color rgb="FFFF0000"/>
        <rFont val="Arial"/>
        <charset val="134"/>
      </rPr>
      <t xml:space="preserve"> paint red</t>
    </r>
  </si>
  <si>
    <r>
      <rPr>
        <b/>
        <sz val="10"/>
        <rFont val="Arial"/>
        <charset val="134"/>
      </rPr>
      <t>518
6V4A*2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
12V380*2 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遥控</t>
    </r>
    <r>
      <rPr>
        <b/>
        <sz val="10"/>
        <rFont val="Arial"/>
        <charset val="134"/>
      </rPr>
      <t xml:space="preserve">
Remote control
</t>
    </r>
    <r>
      <rPr>
        <b/>
        <sz val="10"/>
        <rFont val="宋体"/>
        <charset val="134"/>
      </rPr>
      <t>烤漆</t>
    </r>
    <r>
      <rPr>
        <b/>
        <sz val="10"/>
        <rFont val="Arial"/>
        <charset val="134"/>
      </rPr>
      <t xml:space="preserve"> paint </t>
    </r>
  </si>
  <si>
    <t>FEY</t>
  </si>
  <si>
    <r>
      <rPr>
        <b/>
        <sz val="10"/>
        <rFont val="Arial"/>
        <charset val="134"/>
      </rPr>
      <t>6288                                      
6V4.5A*1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
6V380*1 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    </t>
    </r>
  </si>
  <si>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红、蓝、</t>
    </r>
    <r>
      <rPr>
        <b/>
        <sz val="10"/>
        <rFont val="Arial"/>
        <charset val="134"/>
      </rPr>
      <t xml:space="preserve">
Red 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blue</t>
    </r>
    <r>
      <rPr>
        <b/>
        <sz val="10"/>
        <rFont val="宋体"/>
        <charset val="134"/>
      </rPr>
      <t>，</t>
    </r>
  </si>
  <si>
    <t>75*43*58CM</t>
  </si>
  <si>
    <t>4.3KG           
5.5KG</t>
  </si>
  <si>
    <r>
      <rPr>
        <b/>
        <sz val="8"/>
        <color rgb="FFFF0000"/>
        <rFont val="Arial"/>
        <charset val="134"/>
      </rPr>
      <t>(6V4.5A*1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
</t>
    </r>
    <r>
      <rPr>
        <b/>
        <sz val="8"/>
        <color rgb="FFFF0000"/>
        <rFont val="宋体"/>
        <charset val="134"/>
      </rPr>
      <t>灯光，音乐</t>
    </r>
    <r>
      <rPr>
        <b/>
        <sz val="8"/>
        <color rgb="FFFF0000"/>
        <rFont val="Arial"/>
        <charset val="134"/>
      </rPr>
      <t xml:space="preserve">
Lights, music</t>
    </r>
  </si>
  <si>
    <r>
      <rPr>
        <b/>
        <sz val="10"/>
        <rFont val="Arial"/>
        <charset val="134"/>
      </rPr>
      <t>6288T                                      
6V4.5A*1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
6V380*1 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推把</t>
    </r>
    <r>
      <rPr>
        <b/>
        <sz val="10"/>
        <rFont val="Arial"/>
        <charset val="134"/>
      </rPr>
      <t xml:space="preserve">    
Push handle</t>
    </r>
  </si>
  <si>
    <r>
      <rPr>
        <b/>
        <sz val="10"/>
        <rFont val="Arial"/>
        <charset val="134"/>
      </rPr>
      <t>919                                      
6V4.5A*1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
6V380*1 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    </t>
    </r>
  </si>
  <si>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红、灰、</t>
    </r>
    <r>
      <rPr>
        <b/>
        <sz val="10"/>
        <rFont val="Arial"/>
        <charset val="134"/>
      </rPr>
      <t xml:space="preserve">
Red 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 xml:space="preserve"> grey</t>
    </r>
    <r>
      <rPr>
        <b/>
        <sz val="10"/>
        <rFont val="宋体"/>
        <charset val="134"/>
      </rPr>
      <t>，</t>
    </r>
  </si>
  <si>
    <t>62*34*39CM</t>
  </si>
  <si>
    <t>3.8KG           
4.6KG</t>
  </si>
  <si>
    <r>
      <rPr>
        <b/>
        <sz val="10"/>
        <rFont val="Arial"/>
        <charset val="134"/>
      </rPr>
      <t>919T                                      
6V4.5A*1</t>
    </r>
    <r>
      <rPr>
        <b/>
        <sz val="10"/>
        <rFont val="方正粗黑宋简体"/>
        <charset val="134"/>
      </rPr>
      <t>铅酸电池</t>
    </r>
    <r>
      <rPr>
        <b/>
        <sz val="10"/>
        <rFont val="Arial"/>
        <charset val="134"/>
      </rPr>
      <t xml:space="preserve">
Lead-acid battery
6V380*1  </t>
    </r>
    <r>
      <rPr>
        <b/>
        <sz val="10"/>
        <rFont val="方正粗黑宋简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方正粗黑宋简体"/>
        <charset val="134"/>
      </rPr>
      <t>推把</t>
    </r>
    <r>
      <rPr>
        <b/>
        <sz val="10"/>
        <rFont val="Arial"/>
        <charset val="134"/>
      </rPr>
      <t xml:space="preserve">    
Push handle</t>
    </r>
  </si>
  <si>
    <t>4.8KG           
5.6KG</t>
  </si>
  <si>
    <t>XZ</t>
  </si>
  <si>
    <r>
      <rPr>
        <b/>
        <sz val="10"/>
        <rFont val="Arial"/>
        <charset val="134"/>
      </rPr>
      <t>316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</si>
  <si>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10"/>
        <rFont val="宋体"/>
        <charset val="134"/>
      </rPr>
      <t>红色</t>
    </r>
    <r>
      <rPr>
        <b/>
        <sz val="10"/>
        <rFont val="Arial"/>
        <charset val="134"/>
      </rPr>
      <t>,</t>
    </r>
    <r>
      <rPr>
        <b/>
        <sz val="10"/>
        <rFont val="宋体"/>
        <charset val="134"/>
      </rPr>
      <t>黄色</t>
    </r>
    <r>
      <rPr>
        <b/>
        <sz val="10"/>
        <rFont val="Arial"/>
        <charset val="134"/>
      </rPr>
      <t>,
Red, yellow,</t>
    </r>
  </si>
  <si>
    <t>66*42*59CM</t>
  </si>
  <si>
    <t>7KG                     
8KG</t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</si>
  <si>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
</t>
    </r>
    <r>
      <rPr>
        <b/>
        <sz val="8"/>
        <rFont val="宋体"/>
        <charset val="134"/>
      </rPr>
      <t>带音乐灯光，早教</t>
    </r>
    <r>
      <rPr>
        <b/>
        <sz val="8"/>
        <rFont val="Arial"/>
        <charset val="134"/>
      </rPr>
      <t>,</t>
    </r>
    <r>
      <rPr>
        <b/>
        <sz val="8"/>
        <rFont val="宋体"/>
        <charset val="134"/>
      </rPr>
      <t>单驱动的</t>
    </r>
    <r>
      <rPr>
        <b/>
        <sz val="8"/>
        <rFont val="Arial"/>
        <charset val="134"/>
      </rPr>
      <t xml:space="preserve"> 6.4</t>
    </r>
    <r>
      <rPr>
        <b/>
        <sz val="8"/>
        <rFont val="宋体"/>
        <charset val="134"/>
      </rPr>
      <t>电瓶</t>
    </r>
    <r>
      <rPr>
        <b/>
        <sz val="8"/>
        <rFont val="Arial"/>
        <charset val="134"/>
      </rPr>
      <t>,
6.4 battery with music lighting, early education, single drive,</t>
    </r>
  </si>
  <si>
    <r>
      <rPr>
        <b/>
        <sz val="10"/>
        <rFont val="Arial"/>
        <charset val="134"/>
      </rPr>
      <t>316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</si>
  <si>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r>
      <rPr>
        <b/>
        <sz val="8"/>
        <color rgb="FFFF0000"/>
        <rFont val="Arial"/>
        <charset val="134"/>
      </rPr>
      <t>(6V5A*1</t>
    </r>
    <r>
      <rPr>
        <b/>
        <sz val="8"/>
        <color rgb="FFFF0000"/>
        <rFont val="宋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宋体"/>
        <charset val="134"/>
      </rPr>
      <t>电机</t>
    </r>
    <r>
      <rPr>
        <b/>
        <sz val="8"/>
        <color rgb="FFFF0000"/>
        <rFont val="Arial"/>
        <charset val="134"/>
      </rPr>
      <t xml:space="preserve"> motor ) 
</t>
    </r>
    <r>
      <rPr>
        <b/>
        <sz val="8"/>
        <rFont val="宋体"/>
        <charset val="134"/>
      </rPr>
      <t>带音乐灯光，早教</t>
    </r>
    <r>
      <rPr>
        <b/>
        <sz val="8"/>
        <rFont val="Arial"/>
        <charset val="134"/>
      </rPr>
      <t>,</t>
    </r>
    <r>
      <rPr>
        <b/>
        <sz val="8"/>
        <rFont val="宋体"/>
        <charset val="134"/>
      </rPr>
      <t>单驱动的</t>
    </r>
    <r>
      <rPr>
        <b/>
        <sz val="8"/>
        <rFont val="Arial"/>
        <charset val="134"/>
      </rPr>
      <t xml:space="preserve"> 6.5</t>
    </r>
    <r>
      <rPr>
        <b/>
        <sz val="8"/>
        <rFont val="宋体"/>
        <charset val="134"/>
      </rPr>
      <t>电瓶</t>
    </r>
    <r>
      <rPr>
        <b/>
        <sz val="8"/>
        <rFont val="Arial"/>
        <charset val="134"/>
      </rPr>
      <t>,
6.5 battery with music lighting, early education, single drive,</t>
    </r>
  </si>
  <si>
    <t>ST</t>
  </si>
  <si>
    <r>
      <rPr>
        <b/>
        <sz val="10"/>
        <rFont val="Arial"/>
        <charset val="134"/>
      </rPr>
      <t>8118                                                                                                                                                                                                                                                                                                                                                                                                                      
12V4.5A*1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12V380*2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</si>
  <si>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红，</t>
    </r>
    <r>
      <rPr>
        <b/>
        <sz val="10"/>
        <rFont val="Arial"/>
        <charset val="134"/>
      </rPr>
      <t xml:space="preserve"> </t>
    </r>
    <r>
      <rPr>
        <b/>
        <sz val="10"/>
        <rFont val="宋体"/>
        <charset val="134"/>
      </rPr>
      <t>白</t>
    </r>
    <r>
      <rPr>
        <b/>
        <sz val="10"/>
        <rFont val="Arial"/>
        <charset val="134"/>
      </rPr>
      <t>,               
Red,  white.</t>
    </r>
  </si>
  <si>
    <t>125*40*45CM</t>
  </si>
  <si>
    <t>7.8KG       
9.3KG</t>
  </si>
  <si>
    <r>
      <rPr>
        <b/>
        <sz val="8"/>
        <color rgb="FFFF0000"/>
        <rFont val="Arial"/>
        <charset val="134"/>
      </rPr>
      <t>(12V4.5A*1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+ 12V380*2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
</t>
    </r>
    <r>
      <rPr>
        <b/>
        <sz val="8"/>
        <rFont val="方正粗黑宋简体"/>
        <charset val="134"/>
      </rPr>
      <t>电动四轮车一台，滑行车厢一台，</t>
    </r>
    <r>
      <rPr>
        <b/>
        <sz val="8"/>
        <rFont val="Arial"/>
        <charset val="134"/>
      </rPr>
      <t>.</t>
    </r>
    <r>
      <rPr>
        <b/>
        <sz val="8"/>
        <rFont val="方正粗黑宋简体"/>
        <charset val="134"/>
      </rPr>
      <t>一节小车可单独滑行玩，一车三用，车身</t>
    </r>
    <r>
      <rPr>
        <b/>
        <sz val="8"/>
        <rFont val="Arial"/>
        <charset val="134"/>
      </rPr>
      <t>LED</t>
    </r>
    <r>
      <rPr>
        <b/>
        <sz val="8"/>
        <rFont val="方正粗黑宋简体"/>
        <charset val="134"/>
      </rPr>
      <t>灯光，音乐，故事，早教，</t>
    </r>
    <r>
      <rPr>
        <b/>
        <sz val="8"/>
        <rFont val="Arial"/>
        <charset val="134"/>
      </rPr>
      <t>USB</t>
    </r>
    <r>
      <rPr>
        <b/>
        <sz val="8"/>
        <rFont val="方正粗黑宋简体"/>
        <charset val="134"/>
      </rPr>
      <t>接口，音量加减功能，</t>
    </r>
    <r>
      <rPr>
        <b/>
        <sz val="8"/>
        <rFont val="Arial"/>
        <charset val="134"/>
      </rPr>
      <t xml:space="preserve"> </t>
    </r>
    <r>
      <rPr>
        <b/>
        <sz val="8"/>
        <rFont val="方正粗黑宋简体"/>
        <charset val="134"/>
      </rPr>
      <t>整车安装简单</t>
    </r>
    <r>
      <rPr>
        <b/>
        <sz val="8"/>
        <rFont val="Arial"/>
        <charset val="134"/>
      </rPr>
      <t xml:space="preserve">                                                                                                     
Divided into an electric four-wheeler, a taxi carriage, a car can be a separate taxi play, a car three use, body LED lights, music, stories, early education, USB interface, volume plus or minus function, the vehicle installation is simple</t>
    </r>
  </si>
  <si>
    <r>
      <rPr>
        <b/>
        <sz val="10"/>
        <rFont val="Arial"/>
        <charset val="134"/>
      </rPr>
      <t>8118                                                                                                                                                                                                                                                                                                                                                                                                                      
12V4.5A*1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12V380*2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
</t>
    </r>
    <r>
      <rPr>
        <b/>
        <sz val="10"/>
        <rFont val="宋体"/>
        <charset val="134"/>
      </rPr>
      <t>烤漆</t>
    </r>
    <r>
      <rPr>
        <b/>
        <sz val="10"/>
        <rFont val="Arial"/>
        <charset val="134"/>
      </rPr>
      <t xml:space="preserve">  paint    </t>
    </r>
  </si>
  <si>
    <r>
      <rPr>
        <b/>
        <sz val="10"/>
        <color rgb="FFFF0000"/>
        <rFont val="宋体"/>
        <charset val="134"/>
      </rPr>
      <t>烤漆黑</t>
    </r>
    <r>
      <rPr>
        <b/>
        <sz val="10"/>
        <color rgb="FFFF0000"/>
        <rFont val="Arial"/>
        <charset val="134"/>
      </rPr>
      <t xml:space="preserve">                     paint  black</t>
    </r>
  </si>
  <si>
    <r>
      <rPr>
        <b/>
        <sz val="10"/>
        <rFont val="Arial"/>
        <charset val="134"/>
      </rPr>
      <t>1788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</si>
  <si>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8"/>
        <color rgb="FFFF0000"/>
        <rFont val="Arial"/>
        <charset val="134"/>
      </rPr>
      <t>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</t>
    </r>
    <r>
      <rPr>
        <b/>
        <sz val="8"/>
        <rFont val="Arial"/>
        <charset val="134"/>
      </rPr>
      <t xml:space="preserve">                                                 
</t>
    </r>
    <r>
      <rPr>
        <b/>
        <sz val="8"/>
        <rFont val="方正粗黑宋简体"/>
        <charset val="134"/>
      </rPr>
      <t>车身加车厢</t>
    </r>
    <r>
      <rPr>
        <b/>
        <sz val="8"/>
        <rFont val="Arial"/>
        <charset val="134"/>
      </rPr>
      <t>.</t>
    </r>
    <r>
      <rPr>
        <b/>
        <sz val="8"/>
        <rFont val="方正粗黑宋简体"/>
        <charset val="134"/>
      </rPr>
      <t>音乐灯光一键启动</t>
    </r>
    <r>
      <rPr>
        <b/>
        <sz val="8"/>
        <rFont val="Arial"/>
        <charset val="134"/>
      </rPr>
      <t xml:space="preserve">                                                                              
Body and carriage. Music and light a key start</t>
    </r>
  </si>
  <si>
    <r>
      <rPr>
        <b/>
        <sz val="10"/>
        <rFont val="Arial"/>
        <charset val="134"/>
      </rPr>
      <t>1788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Lead-acid battery 
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</t>
    </r>
  </si>
  <si>
    <t>8.5KG       
9.3KG</t>
  </si>
  <si>
    <r>
      <rPr>
        <b/>
        <sz val="8"/>
        <color rgb="FFFF0000"/>
        <rFont val="Arial"/>
        <charset val="134"/>
      </rPr>
      <t xml:space="preserve"> (6V7A*1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</t>
    </r>
    <r>
      <rPr>
        <b/>
        <sz val="8"/>
        <rFont val="Arial"/>
        <charset val="134"/>
      </rPr>
      <t xml:space="preserve">                                                 
</t>
    </r>
    <r>
      <rPr>
        <b/>
        <sz val="8"/>
        <rFont val="方正粗黑宋简体"/>
        <charset val="134"/>
      </rPr>
      <t>高配</t>
    </r>
    <r>
      <rPr>
        <b/>
        <sz val="8"/>
        <rFont val="Arial"/>
        <charset val="134"/>
      </rPr>
      <t>.</t>
    </r>
    <r>
      <rPr>
        <b/>
        <sz val="8"/>
        <rFont val="方正粗黑宋简体"/>
        <charset val="134"/>
      </rPr>
      <t>车身加车厢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喷雾功能加蓝牙</t>
    </r>
    <r>
      <rPr>
        <b/>
        <sz val="8"/>
        <rFont val="Arial"/>
        <charset val="134"/>
      </rPr>
      <t xml:space="preserve">  ,</t>
    </r>
    <r>
      <rPr>
        <b/>
        <sz val="8"/>
        <rFont val="方正粗黑宋简体"/>
        <charset val="134"/>
      </rPr>
      <t>音乐灯光一键启动</t>
    </r>
    <r>
      <rPr>
        <b/>
        <sz val="8"/>
        <rFont val="Arial"/>
        <charset val="134"/>
      </rPr>
      <t>.                                       
High configuration. Body and carriage, spray function plus Bluetooth, music and light one button start.</t>
    </r>
  </si>
  <si>
    <r>
      <rPr>
        <b/>
        <sz val="10"/>
        <rFont val="Arial"/>
        <charset val="134"/>
      </rPr>
      <t>1788H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</si>
  <si>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红、黄、绿</t>
    </r>
    <r>
      <rPr>
        <b/>
        <sz val="10"/>
        <rFont val="Arial"/>
        <charset val="134"/>
      </rPr>
      <t xml:space="preserve">                         Red, yellow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>green</t>
    </r>
  </si>
  <si>
    <r>
      <rPr>
        <b/>
        <sz val="10"/>
        <rFont val="Arial"/>
        <charset val="134"/>
      </rPr>
      <t>1788H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</si>
  <si>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8"/>
        <color rgb="FFFF0000"/>
        <rFont val="Arial"/>
        <charset val="134"/>
      </rPr>
      <t>(6V7A*1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</t>
    </r>
    <r>
      <rPr>
        <b/>
        <sz val="8"/>
        <rFont val="Arial"/>
        <charset val="134"/>
      </rPr>
      <t xml:space="preserve">                                                 
</t>
    </r>
    <r>
      <rPr>
        <b/>
        <sz val="8"/>
        <rFont val="方正粗黑宋简体"/>
        <charset val="134"/>
      </rPr>
      <t>车身加车厢</t>
    </r>
    <r>
      <rPr>
        <b/>
        <sz val="8"/>
        <rFont val="Arial"/>
        <charset val="134"/>
      </rPr>
      <t>.</t>
    </r>
    <r>
      <rPr>
        <b/>
        <sz val="8"/>
        <rFont val="方正粗黑宋简体"/>
        <charset val="134"/>
      </rPr>
      <t>音乐灯光一键启动</t>
    </r>
    <r>
      <rPr>
        <b/>
        <sz val="8"/>
        <rFont val="Arial"/>
        <charset val="134"/>
      </rPr>
      <t xml:space="preserve">                                                                              
Body and carriage. Music and light a key start</t>
    </r>
  </si>
  <si>
    <r>
      <rPr>
        <b/>
        <sz val="10"/>
        <rFont val="Arial"/>
        <charset val="134"/>
      </rPr>
      <t>1788H                                                                                                                                                                                                                                                                                                                                                                                                                    
6V7A*1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
</t>
    </r>
    <r>
      <rPr>
        <b/>
        <sz val="10"/>
        <rFont val="宋体"/>
        <charset val="134"/>
      </rPr>
      <t>遥控</t>
    </r>
    <r>
      <rPr>
        <b/>
        <sz val="10"/>
        <rFont val="Arial"/>
        <charset val="134"/>
      </rPr>
      <t xml:space="preserve">
Remote control </t>
    </r>
  </si>
  <si>
    <r>
      <rPr>
        <b/>
        <sz val="8"/>
        <color rgb="FFFF0000"/>
        <rFont val="Arial"/>
        <charset val="134"/>
      </rPr>
      <t>(6V7A*1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</t>
    </r>
    <r>
      <rPr>
        <b/>
        <sz val="8"/>
        <rFont val="Arial"/>
        <charset val="134"/>
      </rPr>
      <t xml:space="preserve">                                                 
</t>
    </r>
    <r>
      <rPr>
        <b/>
        <sz val="8"/>
        <rFont val="方正粗黑宋简体"/>
        <charset val="134"/>
      </rPr>
      <t>顶配</t>
    </r>
    <r>
      <rPr>
        <b/>
        <sz val="8"/>
        <rFont val="Arial"/>
        <charset val="134"/>
      </rPr>
      <t>.</t>
    </r>
    <r>
      <rPr>
        <b/>
        <sz val="8"/>
        <rFont val="方正粗黑宋简体"/>
        <charset val="134"/>
      </rPr>
      <t>车身加车厢</t>
    </r>
    <r>
      <rPr>
        <b/>
        <sz val="8"/>
        <rFont val="Arial"/>
        <charset val="134"/>
      </rPr>
      <t xml:space="preserve">
</t>
    </r>
    <r>
      <rPr>
        <b/>
        <sz val="8"/>
        <rFont val="方正粗黑宋简体"/>
        <charset val="134"/>
      </rPr>
      <t>功能：加蓝牙</t>
    </r>
    <r>
      <rPr>
        <b/>
        <sz val="8"/>
        <rFont val="Arial"/>
        <charset val="134"/>
      </rPr>
      <t xml:space="preserve">  
</t>
    </r>
    <r>
      <rPr>
        <b/>
        <sz val="8"/>
        <rFont val="方正粗黑宋简体"/>
        <charset val="134"/>
      </rPr>
      <t>音乐灯光一键启动</t>
    </r>
    <r>
      <rPr>
        <b/>
        <sz val="8"/>
        <rFont val="Arial"/>
        <charset val="134"/>
      </rPr>
      <t>.</t>
    </r>
    <r>
      <rPr>
        <b/>
        <sz val="8"/>
        <rFont val="方正粗黑宋简体"/>
        <charset val="134"/>
      </rPr>
      <t>加遥控</t>
    </r>
    <r>
      <rPr>
        <b/>
        <sz val="8"/>
        <rFont val="Arial"/>
        <charset val="134"/>
      </rPr>
      <t>.</t>
    </r>
    <r>
      <rPr>
        <b/>
        <sz val="8"/>
        <rFont val="方正粗黑宋简体"/>
        <charset val="134"/>
      </rPr>
      <t>可控制前后左右转向</t>
    </r>
    <r>
      <rPr>
        <b/>
        <sz val="8"/>
        <rFont val="Arial"/>
        <charset val="134"/>
      </rPr>
      <t xml:space="preserve">
Top fitting. Body and compartment
Function: Add Bluetooth
Music lights start with one click. Plus remote control. Can control front and back left and right steering</t>
    </r>
  </si>
  <si>
    <r>
      <rPr>
        <b/>
        <sz val="8"/>
        <color rgb="FFFF0000"/>
        <rFont val="方正粗黑宋简体"/>
        <charset val="134"/>
      </rPr>
      <t>遥控</t>
    </r>
    <r>
      <rPr>
        <b/>
        <sz val="8"/>
        <color rgb="FFFF0000"/>
        <rFont val="Arial"/>
        <charset val="134"/>
      </rPr>
      <t xml:space="preserve">Remote control +15RMB  </t>
    </r>
  </si>
  <si>
    <r>
      <rPr>
        <b/>
        <sz val="10"/>
        <rFont val="宋体"/>
        <charset val="134"/>
      </rPr>
      <t>粉、绿</t>
    </r>
    <r>
      <rPr>
        <b/>
        <sz val="10"/>
        <rFont val="Arial"/>
        <charset val="134"/>
      </rPr>
      <t xml:space="preserve">                         pink</t>
    </r>
    <r>
      <rPr>
        <b/>
        <sz val="10"/>
        <rFont val="宋体"/>
        <charset val="134"/>
      </rPr>
      <t>，</t>
    </r>
    <r>
      <rPr>
        <b/>
        <sz val="10"/>
        <rFont val="Arial"/>
        <charset val="134"/>
      </rPr>
      <t>green</t>
    </r>
  </si>
  <si>
    <t>BM</t>
  </si>
  <si>
    <r>
      <rPr>
        <b/>
        <sz val="10"/>
        <rFont val="Arial"/>
        <charset val="134"/>
      </rPr>
      <t>588                                                                                                                                                                                                                                                                                                                                                                                                                  
6V4A*1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6V380*1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</si>
  <si>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r>
      <rPr>
        <b/>
        <sz val="10"/>
        <rFont val="宋体"/>
        <charset val="134"/>
      </rPr>
      <t>红、白、蓝、</t>
    </r>
    <r>
      <rPr>
        <b/>
        <sz val="10"/>
        <rFont val="Arial"/>
        <charset val="134"/>
      </rPr>
      <t xml:space="preserve">            Red, white, blue,  </t>
    </r>
  </si>
  <si>
    <t>82*46*65CM</t>
  </si>
  <si>
    <t>6KG       
7KG</t>
  </si>
  <si>
    <r>
      <rPr>
        <b/>
        <sz val="8"/>
        <color rgb="FFFF0000"/>
        <rFont val="Arial"/>
        <charset val="134"/>
      </rPr>
      <t xml:space="preserve"> (6V4A*1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+ 6V380*1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               
</t>
    </r>
    <r>
      <rPr>
        <b/>
        <sz val="8"/>
        <rFont val="方正粗黑宋简体"/>
        <charset val="134"/>
      </rPr>
      <t>早教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音乐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故事儿歌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超酷外观</t>
    </r>
    <r>
      <rPr>
        <b/>
        <sz val="8"/>
        <rFont val="Arial"/>
        <charset val="134"/>
      </rPr>
      <t>,6V4A</t>
    </r>
    <r>
      <rPr>
        <b/>
        <sz val="8"/>
        <rFont val="方正粗黑宋简体"/>
        <charset val="134"/>
      </rPr>
      <t>电瓶</t>
    </r>
    <r>
      <rPr>
        <b/>
        <sz val="8"/>
        <rFont val="Arial"/>
        <charset val="134"/>
      </rPr>
      <t>,380</t>
    </r>
    <r>
      <rPr>
        <b/>
        <sz val="8"/>
        <rFont val="方正粗黑宋简体"/>
        <charset val="134"/>
      </rPr>
      <t>电机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快速安装</t>
    </r>
    <r>
      <rPr>
        <b/>
        <sz val="8"/>
        <rFont val="Arial"/>
        <charset val="134"/>
      </rPr>
      <t>,
Early education, music, children's songs, cool appearance,6V4A battery,380 motor, quick installation,</t>
    </r>
  </si>
  <si>
    <r>
      <rPr>
        <b/>
        <sz val="10"/>
        <rFont val="Arial"/>
        <charset val="134"/>
      </rPr>
      <t>588                                                                                                                                                                                                                                                                                                                                                                                                                  
6V4A*2</t>
    </r>
    <r>
      <rPr>
        <b/>
        <sz val="10"/>
        <rFont val="宋体"/>
        <charset val="134"/>
      </rPr>
      <t>铅酸电池</t>
    </r>
    <r>
      <rPr>
        <b/>
        <sz val="10"/>
        <rFont val="Arial"/>
        <charset val="134"/>
      </rPr>
      <t xml:space="preserve">
Lead-acid battery 
 6V380*2 </t>
    </r>
    <r>
      <rPr>
        <b/>
        <sz val="10"/>
        <rFont val="宋体"/>
        <charset val="134"/>
      </rPr>
      <t>电机</t>
    </r>
    <r>
      <rPr>
        <b/>
        <sz val="10"/>
        <rFont val="Arial"/>
        <charset val="134"/>
      </rPr>
      <t xml:space="preserve"> motor </t>
    </r>
  </si>
  <si>
    <t>6.5KG       
7.5KG</t>
  </si>
  <si>
    <r>
      <rPr>
        <b/>
        <sz val="8"/>
        <color rgb="FFFF0000"/>
        <rFont val="Arial"/>
        <charset val="134"/>
      </rPr>
      <t xml:space="preserve"> (6V4A*2</t>
    </r>
    <r>
      <rPr>
        <b/>
        <sz val="8"/>
        <color rgb="FFFF0000"/>
        <rFont val="方正粗黑宋简体"/>
        <charset val="134"/>
      </rPr>
      <t>铅酸电池</t>
    </r>
    <r>
      <rPr>
        <b/>
        <sz val="8"/>
        <color rgb="FFFF0000"/>
        <rFont val="Arial"/>
        <charset val="134"/>
      </rPr>
      <t xml:space="preserve">Lead-acid battery + 6V380*2 </t>
    </r>
    <r>
      <rPr>
        <b/>
        <sz val="8"/>
        <color rgb="FFFF0000"/>
        <rFont val="方正粗黑宋简体"/>
        <charset val="134"/>
      </rPr>
      <t>电机</t>
    </r>
    <r>
      <rPr>
        <b/>
        <sz val="8"/>
        <color rgb="FFFF0000"/>
        <rFont val="Arial"/>
        <charset val="134"/>
      </rPr>
      <t xml:space="preserve"> motor )                                                                                                
</t>
    </r>
    <r>
      <rPr>
        <b/>
        <sz val="8"/>
        <rFont val="方正粗黑宋简体"/>
        <charset val="134"/>
      </rPr>
      <t>早教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音乐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故事儿歌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超酷外观</t>
    </r>
    <r>
      <rPr>
        <b/>
        <sz val="8"/>
        <rFont val="Arial"/>
        <charset val="134"/>
      </rPr>
      <t>,6V4A</t>
    </r>
    <r>
      <rPr>
        <b/>
        <sz val="8"/>
        <rFont val="方正粗黑宋简体"/>
        <charset val="134"/>
      </rPr>
      <t>电瓶</t>
    </r>
    <r>
      <rPr>
        <b/>
        <sz val="8"/>
        <rFont val="Arial"/>
        <charset val="134"/>
      </rPr>
      <t>,380</t>
    </r>
    <r>
      <rPr>
        <b/>
        <sz val="8"/>
        <rFont val="方正粗黑宋简体"/>
        <charset val="134"/>
      </rPr>
      <t>电机</t>
    </r>
    <r>
      <rPr>
        <b/>
        <sz val="8"/>
        <rFont val="Arial"/>
        <charset val="134"/>
      </rPr>
      <t>,</t>
    </r>
    <r>
      <rPr>
        <b/>
        <sz val="8"/>
        <rFont val="方正粗黑宋简体"/>
        <charset val="134"/>
      </rPr>
      <t>快速安装</t>
    </r>
    <r>
      <rPr>
        <b/>
        <sz val="8"/>
        <rFont val="Arial"/>
        <charset val="134"/>
      </rPr>
      <t>,
Early education, music, children's songs, cool appearance,6V4A battery,380 motor, quick installation,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</si>
</sst>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&quot;￥&quot;#,##0;[Red]&quot;￥&quot;\-#,##0"/>
    <numFmt numFmtId="169" formatCode="0.00_ "/>
    <numFmt numFmtId="170" formatCode="0.00_);[Red]\(0.00\)"/>
    <numFmt numFmtId="171" formatCode="0_);[Red]\(0\)"/>
    <numFmt numFmtId="172" formatCode="0.000_ "/>
    <numFmt numFmtId="173" formatCode="&quot;￥&quot;#,##0.00_);[Red]\(&quot;￥&quot;#,##0.00\)"/>
    <numFmt numFmtId="174" formatCode="#,##0.000_ "/>
  </numFmts>
  <fonts count="65">
    <font>
      <sz val="11"/>
      <color theme="1"/>
      <name val="Calibri"/>
      <charset val="134"/>
      <scheme val="minor"/>
    </font>
    <font>
      <b/>
      <sz val="11"/>
      <color rgb="FFFF0000"/>
      <name val="Calibri"/>
      <charset val="134"/>
      <scheme val="minor"/>
    </font>
    <font>
      <sz val="10"/>
      <name val="Times New Roman"/>
      <charset val="134"/>
    </font>
    <font>
      <b/>
      <sz val="10"/>
      <name val="Times New Roman"/>
      <charset val="134"/>
    </font>
    <font>
      <sz val="10"/>
      <color theme="1"/>
      <name val="Calibri"/>
      <charset val="134"/>
      <scheme val="minor"/>
    </font>
    <font>
      <b/>
      <sz val="10"/>
      <color theme="1"/>
      <name val="Calibri Light"/>
      <charset val="134"/>
      <scheme val="major"/>
    </font>
    <font>
      <b/>
      <sz val="10"/>
      <color theme="1"/>
      <name val="Arial"/>
      <charset val="134"/>
    </font>
    <font>
      <b/>
      <sz val="10"/>
      <name val="Arial"/>
      <charset val="134"/>
    </font>
    <font>
      <sz val="11"/>
      <name val="Calibri"/>
      <charset val="134"/>
      <scheme val="minor"/>
    </font>
    <font>
      <b/>
      <sz val="10"/>
      <color rgb="FFFF0000"/>
      <name val="Calibri Light"/>
      <charset val="134"/>
      <scheme val="major"/>
    </font>
    <font>
      <b/>
      <sz val="10"/>
      <color rgb="FFFF0000"/>
      <name val="Arial"/>
      <charset val="134"/>
    </font>
    <font>
      <b/>
      <sz val="9"/>
      <color rgb="FFFF0000"/>
      <name val="宋体"/>
      <charset val="134"/>
    </font>
    <font>
      <b/>
      <sz val="10"/>
      <color rgb="FFFF0000"/>
      <name val="宋体"/>
      <charset val="134"/>
    </font>
    <font>
      <sz val="9"/>
      <color rgb="FFFF0000"/>
      <name val="宋体"/>
      <charset val="134"/>
    </font>
    <font>
      <b/>
      <sz val="9"/>
      <color rgb="FFFF0000"/>
      <name val="Arial"/>
      <charset val="134"/>
    </font>
    <font>
      <sz val="9"/>
      <color rgb="FFFF0000"/>
      <name val="Arial"/>
      <charset val="134"/>
    </font>
    <font>
      <sz val="16"/>
      <name val="宋体"/>
      <charset val="134"/>
    </font>
    <font>
      <sz val="10"/>
      <name val="Arial"/>
      <charset val="134"/>
    </font>
    <font>
      <b/>
      <sz val="10"/>
      <name val="宋体"/>
      <charset val="134"/>
    </font>
    <font>
      <b/>
      <sz val="11"/>
      <name val="Arial"/>
      <charset val="134"/>
    </font>
    <font>
      <sz val="10"/>
      <color rgb="FFFF0000"/>
      <name val="方正粗黑宋简体"/>
      <charset val="134"/>
    </font>
    <font>
      <sz val="10"/>
      <color indexed="8"/>
      <name val="方正粗黑宋简体"/>
      <charset val="134"/>
    </font>
    <font>
      <sz val="10"/>
      <color rgb="FF000000"/>
      <name val="方正粗黑宋简体"/>
      <charset val="134"/>
    </font>
    <font>
      <sz val="9"/>
      <color theme="1"/>
      <name val="方正粗黑宋简体"/>
      <charset val="134"/>
    </font>
    <font>
      <sz val="10"/>
      <color rgb="FF0C16E4"/>
      <name val="方正粗黑宋简体"/>
      <charset val="134"/>
    </font>
    <font>
      <sz val="10"/>
      <name val="方正粗黑宋简体"/>
      <charset val="134"/>
    </font>
    <font>
      <sz val="9"/>
      <name val="方正粗黑宋简体"/>
      <charset val="134"/>
    </font>
    <font>
      <b/>
      <sz val="9"/>
      <name val="Arial"/>
      <charset val="134"/>
    </font>
    <font>
      <b/>
      <sz val="9"/>
      <name val="新宋体"/>
      <charset val="134"/>
    </font>
    <font>
      <b/>
      <sz val="11"/>
      <color theme="1"/>
      <name val="Calibri"/>
      <charset val="134"/>
      <scheme val="minor"/>
    </font>
    <font>
      <sz val="9"/>
      <color theme="1"/>
      <name val="Arial"/>
      <charset val="134"/>
    </font>
    <font>
      <sz val="10"/>
      <color theme="1"/>
      <name val="方正粗黑宋简体"/>
      <charset val="134"/>
    </font>
    <font>
      <sz val="10"/>
      <color theme="1"/>
      <name val="Arial"/>
      <charset val="134"/>
    </font>
    <font>
      <sz val="12"/>
      <name val="宋体"/>
      <charset val="134"/>
    </font>
    <font>
      <b/>
      <sz val="10"/>
      <color theme="1"/>
      <name val="宋体"/>
      <charset val="134"/>
    </font>
    <font>
      <sz val="10"/>
      <name val="宋体"/>
      <charset val="134"/>
    </font>
    <font>
      <b/>
      <sz val="8"/>
      <name val="Arial"/>
      <charset val="134"/>
    </font>
    <font>
      <b/>
      <sz val="10"/>
      <name val="Calibri"/>
      <charset val="134"/>
      <scheme val="minor"/>
    </font>
    <font>
      <sz val="9"/>
      <color rgb="FFFF0000"/>
      <name val="方正粗黑宋简体"/>
      <charset val="134"/>
    </font>
    <font>
      <b/>
      <sz val="8"/>
      <color rgb="FFFF0000"/>
      <name val="Arial"/>
      <charset val="134"/>
    </font>
    <font>
      <sz val="8"/>
      <name val="Arial"/>
      <charset val="134"/>
    </font>
    <font>
      <sz val="11"/>
      <name val="Arial"/>
      <charset val="134"/>
    </font>
    <font>
      <b/>
      <sz val="11"/>
      <color theme="1"/>
      <name val="宋体"/>
      <charset val="134"/>
    </font>
    <font>
      <b/>
      <sz val="12"/>
      <name val="Arial"/>
      <charset val="134"/>
    </font>
    <font>
      <sz val="12"/>
      <color rgb="FFFF0000"/>
      <name val="方正粗黑宋简体"/>
      <charset val="134"/>
    </font>
    <font>
      <b/>
      <sz val="8"/>
      <color rgb="FFFF0000"/>
      <name val="宋体"/>
      <charset val="134"/>
    </font>
    <font>
      <sz val="8"/>
      <color rgb="FFFF0000"/>
      <name val="Arial"/>
      <charset val="134"/>
    </font>
    <font>
      <sz val="10"/>
      <color rgb="FFFF0000"/>
      <name val="Arial"/>
      <charset val="134"/>
    </font>
    <font>
      <b/>
      <sz val="8"/>
      <color rgb="FFFF0000"/>
      <name val="方正粗黑宋简体"/>
      <charset val="134"/>
    </font>
    <font>
      <b/>
      <sz val="10"/>
      <color indexed="8"/>
      <name val="Arial"/>
      <charset val="134"/>
    </font>
    <font>
      <sz val="8"/>
      <name val="方正粗黑宋简体"/>
      <charset val="134"/>
    </font>
    <font>
      <b/>
      <sz val="8"/>
      <name val="宋体"/>
      <charset val="134"/>
    </font>
    <font>
      <sz val="9"/>
      <name val="??"/>
      <charset val="134"/>
    </font>
    <font>
      <b/>
      <sz val="10"/>
      <name val="方正粗黑宋简体"/>
      <charset val="134"/>
    </font>
    <font>
      <b/>
      <sz val="8"/>
      <name val="方正粗黑宋简体"/>
      <charset val="134"/>
    </font>
    <font>
      <b/>
      <sz val="11"/>
      <color rgb="FFFF0000"/>
      <name val="Arial"/>
      <charset val="134"/>
    </font>
    <font>
      <sz val="11"/>
      <name val="方正粗黑宋简体"/>
      <charset val="134"/>
    </font>
    <font>
      <sz val="10"/>
      <color rgb="FFFF0000"/>
      <name val="宋体"/>
      <charset val="134"/>
    </font>
    <font>
      <sz val="11"/>
      <color rgb="FFFF0000"/>
      <name val="Arial"/>
      <charset val="134"/>
    </font>
    <font>
      <b/>
      <sz val="11"/>
      <color theme="1"/>
      <name val="Arial"/>
      <charset val="134"/>
    </font>
    <font>
      <sz val="10"/>
      <color theme="1"/>
      <name val="宋体"/>
      <charset val="134"/>
    </font>
    <font>
      <b/>
      <sz val="8"/>
      <color theme="1"/>
      <name val="Arial"/>
      <charset val="134"/>
    </font>
    <font>
      <b/>
      <sz val="8"/>
      <color theme="1"/>
      <name val="宋体"/>
      <charset val="134"/>
    </font>
    <font>
      <b/>
      <sz val="11"/>
      <name val="宋体"/>
      <charset val="134"/>
    </font>
    <font>
      <b/>
      <sz val="11"/>
      <color theme="0"/>
      <name val="Calibri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</borders>
  <cellStyleXfs count="4">
    <xf numFmtId="0" fontId="0" fillId="0" borderId="0">
      <alignment vertical="center"/>
    </xf>
    <xf numFmtId="0" fontId="17" fillId="0" borderId="0"/>
    <xf numFmtId="0" fontId="17" fillId="0" borderId="0"/>
    <xf numFmtId="0" fontId="52" fillId="0" borderId="0"/>
  </cellStyleXfs>
  <cellXfs count="124">
    <xf numFmtId="0" fontId="0" fillId="0" borderId="0" xfId="0">
      <alignment vertical="center"/>
    </xf>
    <xf numFmtId="0" fontId="1" fillId="2" borderId="0" xfId="0" applyFont="1" applyFill="1" applyAlignment="1">
      <alignment horizontal="center" vertical="center" wrapText="1"/>
    </xf>
    <xf numFmtId="0" fontId="2" fillId="0" borderId="0" xfId="1" applyFont="1" applyFill="1" applyAlignment="1">
      <alignment vertical="center"/>
    </xf>
    <xf numFmtId="0" fontId="2" fillId="0" borderId="0" xfId="1" applyFont="1" applyFill="1" applyAlignment="1"/>
    <xf numFmtId="0" fontId="3" fillId="0" borderId="0" xfId="1" applyFont="1" applyFill="1" applyAlignment="1">
      <alignment horizontal="center" vertical="center" wrapText="1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6" fillId="0" borderId="0" xfId="0" applyFont="1">
      <alignment vertical="center"/>
    </xf>
    <xf numFmtId="0" fontId="0" fillId="0" borderId="0" xfId="0" applyFont="1" applyFill="1" applyAlignment="1">
      <alignment vertical="center"/>
    </xf>
    <xf numFmtId="170" fontId="11" fillId="3" borderId="1" xfId="2" applyNumberFormat="1" applyFont="1" applyFill="1" applyBorder="1" applyAlignment="1">
      <alignment horizontal="center" vertical="center"/>
    </xf>
    <xf numFmtId="170" fontId="12" fillId="3" borderId="1" xfId="2" applyNumberFormat="1" applyFont="1" applyFill="1" applyBorder="1" applyAlignment="1">
      <alignment horizontal="center" vertical="center"/>
    </xf>
    <xf numFmtId="170" fontId="13" fillId="3" borderId="1" xfId="2" applyNumberFormat="1" applyFont="1" applyFill="1" applyBorder="1" applyAlignment="1">
      <alignment horizontal="center" vertical="center"/>
    </xf>
    <xf numFmtId="170" fontId="9" fillId="3" borderId="1" xfId="2" applyNumberFormat="1" applyFont="1" applyFill="1" applyBorder="1" applyAlignment="1">
      <alignment horizontal="center" vertical="center"/>
    </xf>
    <xf numFmtId="0" fontId="11" fillId="3" borderId="1" xfId="0" applyNumberFormat="1" applyFont="1" applyFill="1" applyBorder="1" applyAlignment="1">
      <alignment horizontal="center" vertical="center" wrapText="1"/>
    </xf>
    <xf numFmtId="169" fontId="11" fillId="3" borderId="1" xfId="2" applyNumberFormat="1" applyFont="1" applyFill="1" applyBorder="1" applyAlignment="1">
      <alignment horizontal="center" vertical="center"/>
    </xf>
    <xf numFmtId="0" fontId="11" fillId="3" borderId="1" xfId="1" applyFont="1" applyFill="1" applyBorder="1" applyAlignment="1">
      <alignment horizontal="center" vertical="center"/>
    </xf>
    <xf numFmtId="0" fontId="12" fillId="3" borderId="2" xfId="0" applyNumberFormat="1" applyFont="1" applyFill="1" applyBorder="1" applyAlignment="1" applyProtection="1">
      <alignment horizontal="center" vertical="center" wrapText="1"/>
      <protection locked="0"/>
    </xf>
    <xf numFmtId="0" fontId="11" fillId="3" borderId="3" xfId="0" applyNumberFormat="1" applyFont="1" applyFill="1" applyBorder="1" applyAlignment="1">
      <alignment horizontal="center" vertical="center" wrapText="1"/>
    </xf>
    <xf numFmtId="0" fontId="11" fillId="3" borderId="1" xfId="1" applyFont="1" applyFill="1" applyBorder="1" applyAlignment="1">
      <alignment horizontal="center" vertical="center" wrapText="1"/>
    </xf>
    <xf numFmtId="0" fontId="11" fillId="3" borderId="0" xfId="1" applyFont="1" applyFill="1" applyAlignment="1">
      <alignment horizontal="center" vertical="center"/>
    </xf>
    <xf numFmtId="170" fontId="14" fillId="3" borderId="1" xfId="2" applyNumberFormat="1" applyFont="1" applyFill="1" applyBorder="1" applyAlignment="1">
      <alignment horizontal="center" vertical="center"/>
    </xf>
    <xf numFmtId="170" fontId="10" fillId="3" borderId="1" xfId="2" applyNumberFormat="1" applyFont="1" applyFill="1" applyBorder="1" applyAlignment="1">
      <alignment horizontal="center" vertical="center"/>
    </xf>
    <xf numFmtId="170" fontId="15" fillId="3" borderId="1" xfId="2" applyNumberFormat="1" applyFont="1" applyFill="1" applyBorder="1" applyAlignment="1">
      <alignment horizontal="center" vertical="center"/>
    </xf>
    <xf numFmtId="0" fontId="14" fillId="3" borderId="1" xfId="0" applyFont="1" applyFill="1" applyBorder="1" applyAlignment="1">
      <alignment horizontal="center" vertical="center" wrapText="1"/>
    </xf>
    <xf numFmtId="169" fontId="14" fillId="3" borderId="1" xfId="2" applyNumberFormat="1" applyFont="1" applyFill="1" applyBorder="1" applyAlignment="1">
      <alignment horizontal="center" vertical="center"/>
    </xf>
    <xf numFmtId="0" fontId="14" fillId="3" borderId="1" xfId="1" applyFont="1" applyFill="1" applyBorder="1" applyAlignment="1">
      <alignment horizontal="center" vertical="center"/>
    </xf>
    <xf numFmtId="0" fontId="10" fillId="3" borderId="2" xfId="0" applyNumberFormat="1" applyFont="1" applyFill="1" applyBorder="1" applyAlignment="1" applyProtection="1">
      <alignment horizontal="center" vertical="center" wrapText="1"/>
      <protection locked="0"/>
    </xf>
    <xf numFmtId="0" fontId="10" fillId="3" borderId="1" xfId="0" applyNumberFormat="1" applyFont="1" applyFill="1" applyBorder="1" applyAlignment="1">
      <alignment horizontal="center" vertical="center"/>
    </xf>
    <xf numFmtId="0" fontId="14" fillId="3" borderId="1" xfId="0" applyNumberFormat="1" applyFont="1" applyFill="1" applyBorder="1" applyAlignment="1">
      <alignment horizontal="center" vertical="center" wrapText="1"/>
    </xf>
    <xf numFmtId="170" fontId="16" fillId="0" borderId="1" xfId="2" applyNumberFormat="1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 wrapText="1"/>
    </xf>
    <xf numFmtId="171" fontId="19" fillId="0" borderId="1" xfId="3" applyNumberFormat="1" applyFont="1" applyFill="1" applyBorder="1" applyAlignment="1">
      <alignment horizontal="center" vertical="center" wrapText="1"/>
    </xf>
    <xf numFmtId="164" fontId="20" fillId="0" borderId="1" xfId="0" applyNumberFormat="1" applyFont="1" applyFill="1" applyBorder="1" applyAlignment="1">
      <alignment horizontal="center" vertical="center" wrapText="1"/>
    </xf>
    <xf numFmtId="0" fontId="21" fillId="0" borderId="4" xfId="0" applyFont="1" applyFill="1" applyBorder="1" applyAlignment="1">
      <alignment horizontal="center" vertical="center" wrapText="1"/>
    </xf>
    <xf numFmtId="172" fontId="22" fillId="0" borderId="1" xfId="0" applyNumberFormat="1" applyFont="1" applyFill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left" vertical="center" wrapText="1"/>
    </xf>
    <xf numFmtId="0" fontId="10" fillId="3" borderId="5" xfId="0" applyFont="1" applyFill="1" applyBorder="1" applyAlignment="1">
      <alignment horizontal="center" vertical="center" wrapText="1"/>
    </xf>
    <xf numFmtId="0" fontId="24" fillId="0" borderId="4" xfId="0" applyFont="1" applyFill="1" applyBorder="1" applyAlignment="1">
      <alignment horizontal="center" vertical="center" wrapText="1"/>
    </xf>
    <xf numFmtId="0" fontId="25" fillId="0" borderId="1" xfId="0" applyFont="1" applyFill="1" applyBorder="1" applyAlignment="1">
      <alignment horizontal="center" vertical="center" wrapText="1"/>
    </xf>
    <xf numFmtId="170" fontId="18" fillId="0" borderId="1" xfId="2" applyNumberFormat="1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 wrapText="1"/>
    </xf>
    <xf numFmtId="171" fontId="27" fillId="0" borderId="1" xfId="3" applyNumberFormat="1" applyFont="1" applyFill="1" applyBorder="1" applyAlignment="1">
      <alignment horizontal="center" vertical="center" wrapText="1"/>
    </xf>
    <xf numFmtId="169" fontId="22" fillId="0" borderId="1" xfId="0" applyNumberFormat="1" applyFont="1" applyFill="1" applyBorder="1" applyAlignment="1">
      <alignment horizontal="center" vertical="center" wrapText="1"/>
    </xf>
    <xf numFmtId="0" fontId="28" fillId="0" borderId="1" xfId="0" applyFont="1" applyFill="1" applyBorder="1" applyAlignment="1">
      <alignment horizontal="left" vertical="center" wrapText="1"/>
    </xf>
    <xf numFmtId="0" fontId="20" fillId="3" borderId="5" xfId="0" applyFont="1" applyFill="1" applyBorder="1" applyAlignment="1">
      <alignment horizontal="center" vertical="center" wrapText="1"/>
    </xf>
    <xf numFmtId="0" fontId="24" fillId="4" borderId="4" xfId="0" applyFont="1" applyFill="1" applyBorder="1" applyAlignment="1">
      <alignment horizontal="center" vertical="center" wrapText="1"/>
    </xf>
    <xf numFmtId="0" fontId="25" fillId="4" borderId="1" xfId="0" applyFont="1" applyFill="1" applyBorder="1" applyAlignment="1">
      <alignment horizontal="center" vertical="center" wrapText="1"/>
    </xf>
    <xf numFmtId="0" fontId="29" fillId="0" borderId="1" xfId="0" applyFont="1" applyBorder="1" applyAlignment="1">
      <alignment horizontal="center" vertical="center" wrapText="1"/>
    </xf>
    <xf numFmtId="0" fontId="10" fillId="3" borderId="3" xfId="0" applyNumberFormat="1" applyFont="1" applyFill="1" applyBorder="1" applyAlignment="1">
      <alignment horizontal="center" vertical="center"/>
    </xf>
    <xf numFmtId="0" fontId="24" fillId="4" borderId="5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30" fillId="0" borderId="1" xfId="0" applyFont="1" applyFill="1" applyBorder="1" applyAlignment="1">
      <alignment horizontal="left" vertical="center" wrapText="1"/>
    </xf>
    <xf numFmtId="0" fontId="31" fillId="0" borderId="1" xfId="0" applyFont="1" applyFill="1" applyBorder="1" applyAlignment="1">
      <alignment horizontal="left" vertical="center" wrapText="1"/>
    </xf>
    <xf numFmtId="0" fontId="32" fillId="0" borderId="1" xfId="0" applyFont="1" applyFill="1" applyBorder="1" applyAlignment="1">
      <alignment horizontal="left" vertical="center" wrapText="1"/>
    </xf>
    <xf numFmtId="170" fontId="33" fillId="0" borderId="1" xfId="2" applyNumberFormat="1" applyFont="1" applyFill="1" applyBorder="1" applyAlignment="1">
      <alignment horizontal="center" vertical="center" wrapText="1"/>
    </xf>
    <xf numFmtId="0" fontId="34" fillId="0" borderId="1" xfId="0" applyFont="1" applyFill="1" applyBorder="1" applyAlignment="1">
      <alignment horizontal="left" vertical="center" wrapText="1"/>
    </xf>
    <xf numFmtId="0" fontId="35" fillId="0" borderId="1" xfId="0" applyFont="1" applyFill="1" applyBorder="1" applyAlignment="1">
      <alignment horizontal="left" vertical="center" wrapText="1"/>
    </xf>
    <xf numFmtId="170" fontId="36" fillId="0" borderId="1" xfId="2" applyNumberFormat="1" applyFont="1" applyFill="1" applyBorder="1" applyAlignment="1">
      <alignment horizontal="center" vertical="center" wrapText="1"/>
    </xf>
    <xf numFmtId="0" fontId="37" fillId="5" borderId="1" xfId="0" applyFont="1" applyFill="1" applyBorder="1" applyAlignment="1">
      <alignment horizontal="center" vertical="center" wrapText="1"/>
    </xf>
    <xf numFmtId="171" fontId="27" fillId="5" borderId="1" xfId="3" applyNumberFormat="1" applyFont="1" applyFill="1" applyBorder="1" applyAlignment="1">
      <alignment horizontal="center" vertical="center" wrapText="1"/>
    </xf>
    <xf numFmtId="173" fontId="14" fillId="5" borderId="1" xfId="3" applyNumberFormat="1" applyFont="1" applyFill="1" applyBorder="1" applyAlignment="1">
      <alignment horizontal="center" vertical="center" wrapText="1"/>
    </xf>
    <xf numFmtId="173" fontId="14" fillId="5" borderId="1" xfId="2" applyNumberFormat="1" applyFont="1" applyFill="1" applyBorder="1" applyAlignment="1">
      <alignment horizontal="center" vertical="center" wrapText="1"/>
    </xf>
    <xf numFmtId="1" fontId="27" fillId="5" borderId="1" xfId="1" applyNumberFormat="1" applyFont="1" applyFill="1" applyBorder="1" applyAlignment="1">
      <alignment horizontal="center" vertical="center" wrapText="1"/>
    </xf>
    <xf numFmtId="170" fontId="27" fillId="5" borderId="1" xfId="0" applyNumberFormat="1" applyFont="1" applyFill="1" applyBorder="1" applyAlignment="1">
      <alignment horizontal="center" vertical="center" wrapText="1"/>
    </xf>
    <xf numFmtId="0" fontId="27" fillId="5" borderId="1" xfId="1" applyFont="1" applyFill="1" applyBorder="1" applyAlignment="1">
      <alignment horizontal="center" vertical="center" wrapText="1"/>
    </xf>
    <xf numFmtId="1" fontId="18" fillId="5" borderId="1" xfId="1" applyNumberFormat="1" applyFont="1" applyFill="1" applyBorder="1" applyAlignment="1">
      <alignment horizontal="center" vertical="center" wrapText="1"/>
    </xf>
    <xf numFmtId="0" fontId="15" fillId="3" borderId="5" xfId="0" applyFont="1" applyFill="1" applyBorder="1" applyAlignment="1">
      <alignment horizontal="center" vertical="center" wrapText="1"/>
    </xf>
    <xf numFmtId="0" fontId="14" fillId="3" borderId="1" xfId="0" applyNumberFormat="1" applyFont="1" applyFill="1" applyBorder="1" applyAlignment="1">
      <alignment horizontal="center" vertical="center"/>
    </xf>
    <xf numFmtId="0" fontId="38" fillId="5" borderId="1" xfId="0" applyFont="1" applyFill="1" applyBorder="1" applyAlignment="1">
      <alignment horizontal="center" vertical="center" wrapText="1"/>
    </xf>
    <xf numFmtId="0" fontId="36" fillId="5" borderId="1" xfId="1" applyFont="1" applyFill="1" applyBorder="1" applyAlignment="1">
      <alignment horizontal="center" vertical="center" wrapText="1"/>
    </xf>
    <xf numFmtId="0" fontId="3" fillId="0" borderId="0" xfId="1" applyFont="1" applyFill="1" applyBorder="1" applyAlignment="1">
      <alignment horizontal="center" vertical="center" wrapText="1"/>
    </xf>
    <xf numFmtId="173" fontId="10" fillId="0" borderId="1" xfId="3" applyNumberFormat="1" applyFont="1" applyFill="1" applyBorder="1" applyAlignment="1">
      <alignment horizontal="center" vertical="center" wrapText="1"/>
    </xf>
    <xf numFmtId="173" fontId="10" fillId="0" borderId="1" xfId="2" applyNumberFormat="1" applyFont="1" applyFill="1" applyBorder="1" applyAlignment="1">
      <alignment horizontal="center" vertical="center" wrapText="1"/>
    </xf>
    <xf numFmtId="174" fontId="7" fillId="0" borderId="1" xfId="2" applyNumberFormat="1" applyFont="1" applyFill="1" applyBorder="1" applyAlignment="1">
      <alignment horizontal="center" vertical="center" wrapText="1"/>
    </xf>
    <xf numFmtId="0" fontId="36" fillId="0" borderId="1" xfId="1" applyFont="1" applyFill="1" applyBorder="1" applyAlignment="1">
      <alignment horizontal="center" vertical="center" wrapText="1"/>
    </xf>
    <xf numFmtId="0" fontId="39" fillId="0" borderId="1" xfId="0" applyFont="1" applyFill="1" applyBorder="1" applyAlignment="1">
      <alignment horizontal="center" vertical="center" wrapText="1"/>
    </xf>
    <xf numFmtId="0" fontId="39" fillId="3" borderId="1" xfId="0" applyNumberFormat="1" applyFont="1" applyFill="1" applyBorder="1" applyAlignment="1">
      <alignment horizontal="center" vertical="center"/>
    </xf>
    <xf numFmtId="0" fontId="40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left" vertical="center" wrapText="1"/>
    </xf>
    <xf numFmtId="0" fontId="41" fillId="0" borderId="1" xfId="0" applyFont="1" applyFill="1" applyBorder="1" applyAlignment="1">
      <alignment horizontal="center" vertical="center" wrapText="1"/>
    </xf>
    <xf numFmtId="0" fontId="42" fillId="0" borderId="1" xfId="0" applyFont="1" applyBorder="1" applyAlignment="1">
      <alignment horizontal="left" vertical="center" wrapText="1"/>
    </xf>
    <xf numFmtId="0" fontId="43" fillId="0" borderId="1" xfId="0" applyFont="1" applyFill="1" applyBorder="1" applyAlignment="1">
      <alignment horizontal="center" vertical="center" wrapText="1"/>
    </xf>
    <xf numFmtId="170" fontId="3" fillId="0" borderId="1" xfId="2" applyNumberFormat="1" applyFont="1" applyFill="1" applyBorder="1" applyAlignment="1">
      <alignment horizontal="center" vertical="center" wrapText="1"/>
    </xf>
    <xf numFmtId="164" fontId="44" fillId="0" borderId="1" xfId="0" applyNumberFormat="1" applyFont="1" applyFill="1" applyBorder="1" applyAlignment="1">
      <alignment horizontal="center" vertical="center" wrapText="1"/>
    </xf>
    <xf numFmtId="169" fontId="22" fillId="5" borderId="1" xfId="0" applyNumberFormat="1" applyFont="1" applyFill="1" applyBorder="1" applyAlignment="1">
      <alignment horizontal="center" vertical="center" wrapText="1"/>
    </xf>
    <xf numFmtId="0" fontId="7" fillId="5" borderId="1" xfId="1" applyFont="1" applyFill="1" applyBorder="1" applyAlignment="1">
      <alignment horizontal="center" vertical="center" wrapText="1"/>
    </xf>
    <xf numFmtId="0" fontId="25" fillId="0" borderId="1" xfId="0" applyFont="1" applyFill="1" applyBorder="1" applyAlignment="1">
      <alignment horizontal="left" vertical="center" wrapText="1"/>
    </xf>
    <xf numFmtId="0" fontId="3" fillId="4" borderId="1" xfId="1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left" vertical="center" wrapText="1"/>
    </xf>
    <xf numFmtId="0" fontId="40" fillId="5" borderId="1" xfId="0" applyFont="1" applyFill="1" applyBorder="1" applyAlignment="1">
      <alignment horizontal="center" vertical="center" wrapText="1"/>
    </xf>
    <xf numFmtId="1" fontId="7" fillId="0" borderId="1" xfId="1" applyNumberFormat="1" applyFont="1" applyFill="1" applyBorder="1" applyAlignment="1">
      <alignment horizontal="center" vertical="center" wrapText="1"/>
    </xf>
    <xf numFmtId="1" fontId="12" fillId="0" borderId="1" xfId="1" applyNumberFormat="1" applyFont="1" applyFill="1" applyBorder="1" applyAlignment="1">
      <alignment horizontal="left" vertical="center" wrapText="1"/>
    </xf>
    <xf numFmtId="0" fontId="45" fillId="0" borderId="1" xfId="0" applyFont="1" applyFill="1" applyBorder="1" applyAlignment="1">
      <alignment horizontal="center" vertical="center" wrapText="1"/>
    </xf>
    <xf numFmtId="1" fontId="39" fillId="0" borderId="1" xfId="1" applyNumberFormat="1" applyFont="1" applyFill="1" applyBorder="1" applyAlignment="1">
      <alignment horizontal="left" vertical="center" wrapText="1"/>
    </xf>
    <xf numFmtId="170" fontId="6" fillId="0" borderId="1" xfId="0" applyNumberFormat="1" applyFont="1" applyFill="1" applyBorder="1" applyAlignment="1">
      <alignment horizontal="center" vertical="center"/>
    </xf>
    <xf numFmtId="0" fontId="27" fillId="0" borderId="1" xfId="1" applyFont="1" applyFill="1" applyBorder="1" applyAlignment="1">
      <alignment horizontal="center" vertical="center" wrapText="1"/>
    </xf>
    <xf numFmtId="1" fontId="39" fillId="0" borderId="1" xfId="1" applyNumberFormat="1" applyFont="1" applyFill="1" applyBorder="1" applyAlignment="1">
      <alignment horizontal="center" vertical="center" wrapText="1"/>
    </xf>
    <xf numFmtId="0" fontId="46" fillId="5" borderId="1" xfId="0" applyFont="1" applyFill="1" applyBorder="1" applyAlignment="1">
      <alignment horizontal="center" vertical="center" wrapText="1"/>
    </xf>
    <xf numFmtId="0" fontId="3" fillId="5" borderId="0" xfId="1" applyFont="1" applyFill="1" applyAlignment="1">
      <alignment horizontal="center" vertical="center" wrapText="1"/>
    </xf>
    <xf numFmtId="170" fontId="27" fillId="0" borderId="1" xfId="2" applyNumberFormat="1" applyFont="1" applyFill="1" applyBorder="1" applyAlignment="1">
      <alignment horizontal="center" vertical="center" wrapText="1"/>
    </xf>
    <xf numFmtId="1" fontId="18" fillId="0" borderId="1" xfId="1" applyNumberFormat="1" applyFont="1" applyFill="1" applyBorder="1" applyAlignment="1">
      <alignment horizontal="left" vertical="center" wrapText="1"/>
    </xf>
    <xf numFmtId="0" fontId="15" fillId="5" borderId="1" xfId="0" applyFont="1" applyFill="1" applyBorder="1" applyAlignment="1">
      <alignment horizontal="center" vertical="center" wrapText="1"/>
    </xf>
    <xf numFmtId="0" fontId="46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47" fillId="0" borderId="1" xfId="0" applyFont="1" applyFill="1" applyBorder="1" applyAlignment="1">
      <alignment horizontal="center" vertical="center" wrapText="1"/>
    </xf>
    <xf numFmtId="0" fontId="33" fillId="5" borderId="1" xfId="0" applyFont="1" applyFill="1" applyBorder="1" applyAlignment="1">
      <alignment horizontal="center" vertical="center" wrapText="1"/>
    </xf>
    <xf numFmtId="0" fontId="35" fillId="0" borderId="1" xfId="0" applyFont="1" applyFill="1" applyBorder="1" applyAlignment="1">
      <alignment horizontal="center" vertical="center" wrapText="1"/>
    </xf>
    <xf numFmtId="1" fontId="45" fillId="0" borderId="1" xfId="1" applyNumberFormat="1" applyFont="1" applyFill="1" applyBorder="1" applyAlignment="1">
      <alignment horizontal="center" vertical="center" wrapText="1"/>
    </xf>
    <xf numFmtId="0" fontId="48" fillId="0" borderId="1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174" fontId="49" fillId="0" borderId="4" xfId="0" applyNumberFormat="1" applyFont="1" applyFill="1" applyBorder="1" applyAlignment="1">
      <alignment horizontal="center" vertical="center" wrapText="1"/>
    </xf>
    <xf numFmtId="0" fontId="50" fillId="0" borderId="1" xfId="0" applyFont="1" applyFill="1" applyBorder="1" applyAlignment="1">
      <alignment horizontal="center" vertical="center" wrapText="1"/>
    </xf>
    <xf numFmtId="1" fontId="51" fillId="0" borderId="1" xfId="1" applyNumberFormat="1" applyFont="1" applyFill="1" applyBorder="1" applyAlignment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7" fillId="2" borderId="0" xfId="0" applyFont="1" applyFill="1" applyAlignment="1">
      <alignment horizontal="center" vertical="center" wrapText="1"/>
    </xf>
    <xf numFmtId="0" fontId="8" fillId="2" borderId="0" xfId="0" applyFont="1" applyFill="1" applyAlignment="1">
      <alignment horizontal="center" vertical="center" wrapText="1"/>
    </xf>
    <xf numFmtId="0" fontId="9" fillId="2" borderId="0" xfId="0" applyFont="1" applyFill="1" applyAlignment="1">
      <alignment horizontal="center" vertical="center" wrapText="1"/>
    </xf>
    <xf numFmtId="169" fontId="1" fillId="2" borderId="0" xfId="0" applyNumberFormat="1" applyFont="1" applyFill="1" applyAlignment="1">
      <alignment horizontal="center" vertical="center" wrapText="1"/>
    </xf>
    <xf numFmtId="0" fontId="10" fillId="2" borderId="0" xfId="0" applyFont="1" applyFill="1" applyAlignment="1">
      <alignment horizontal="center" vertical="center" wrapText="1"/>
    </xf>
    <xf numFmtId="0" fontId="0" fillId="0" borderId="0" xfId="0" applyAlignment="1">
      <alignment horizontal="center" vertical="center"/>
    </xf>
  </cellXfs>
  <cellStyles count="4">
    <cellStyle name="0,0_x000d__x000a_NA_x000d__x000a_" xfId="1" xr:uid="{00000000-0005-0000-0000-000031000000}"/>
    <cellStyle name="Normal" xfId="0" builtinId="0"/>
    <cellStyle name="Normal_Feuil1" xfId="3" xr:uid="{00000000-0005-0000-0000-000033000000}"/>
    <cellStyle name="常规_Sheet1" xfId="2" xr:uid="{00000000-0005-0000-0000-000032000000}"/>
  </cellStyles>
  <dxfs count="0"/>
  <tableStyles count="0" defaultTableStyle="TableStyleMedium2" defaultPivotStyle="PivotStyleLight16"/>
  <colors>
    <mruColors>
      <color rgb="FF00000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 /><Relationship Id="rId7" Type="http://schemas.openxmlformats.org/officeDocument/2006/relationships/calcChain" Target="calcChain.xml" /><Relationship Id="rId2" Type="http://schemas.openxmlformats.org/officeDocument/2006/relationships/worksheet" Target="worksheets/sheet2.xml" /><Relationship Id="rId1" Type="http://schemas.openxmlformats.org/officeDocument/2006/relationships/worksheet" Target="worksheets/sheet1.xml" /><Relationship Id="rId6" Type="http://schemas.openxmlformats.org/officeDocument/2006/relationships/sharedStrings" Target="sharedStrings.xml" /><Relationship Id="rId5" Type="http://schemas.openxmlformats.org/officeDocument/2006/relationships/styles" Target="styles.xml" /><Relationship Id="rId4" Type="http://schemas.openxmlformats.org/officeDocument/2006/relationships/theme" Target="theme/theme1.xml" 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 /><Relationship Id="rId299" Type="http://schemas.openxmlformats.org/officeDocument/2006/relationships/image" Target="../media/image299.png" /><Relationship Id="rId21" Type="http://schemas.openxmlformats.org/officeDocument/2006/relationships/image" Target="../media/image21.png" /><Relationship Id="rId63" Type="http://schemas.openxmlformats.org/officeDocument/2006/relationships/image" Target="../media/image63.png" /><Relationship Id="rId159" Type="http://schemas.openxmlformats.org/officeDocument/2006/relationships/image" Target="../media/image159.png" /><Relationship Id="rId324" Type="http://schemas.openxmlformats.org/officeDocument/2006/relationships/image" Target="../media/image324.png" /><Relationship Id="rId366" Type="http://schemas.openxmlformats.org/officeDocument/2006/relationships/image" Target="../media/image366.png" /><Relationship Id="rId531" Type="http://schemas.openxmlformats.org/officeDocument/2006/relationships/image" Target="../media/image531.png" /><Relationship Id="rId573" Type="http://schemas.openxmlformats.org/officeDocument/2006/relationships/image" Target="../media/image573.png" /><Relationship Id="rId170" Type="http://schemas.openxmlformats.org/officeDocument/2006/relationships/image" Target="../media/image170.png" /><Relationship Id="rId226" Type="http://schemas.openxmlformats.org/officeDocument/2006/relationships/image" Target="../media/image226.png" /><Relationship Id="rId433" Type="http://schemas.openxmlformats.org/officeDocument/2006/relationships/image" Target="../media/image433.png" /><Relationship Id="rId268" Type="http://schemas.openxmlformats.org/officeDocument/2006/relationships/image" Target="../media/image268.png" /><Relationship Id="rId475" Type="http://schemas.openxmlformats.org/officeDocument/2006/relationships/image" Target="../media/image475.png" /><Relationship Id="rId32" Type="http://schemas.openxmlformats.org/officeDocument/2006/relationships/image" Target="../media/image32.png" /><Relationship Id="rId74" Type="http://schemas.openxmlformats.org/officeDocument/2006/relationships/image" Target="../media/image74.png" /><Relationship Id="rId128" Type="http://schemas.openxmlformats.org/officeDocument/2006/relationships/image" Target="../media/image128.png" /><Relationship Id="rId335" Type="http://schemas.openxmlformats.org/officeDocument/2006/relationships/image" Target="../media/image335.png" /><Relationship Id="rId377" Type="http://schemas.openxmlformats.org/officeDocument/2006/relationships/image" Target="../media/image377.png" /><Relationship Id="rId500" Type="http://schemas.openxmlformats.org/officeDocument/2006/relationships/image" Target="../media/image500.png" /><Relationship Id="rId542" Type="http://schemas.openxmlformats.org/officeDocument/2006/relationships/image" Target="../media/image542.png" /><Relationship Id="rId584" Type="http://schemas.openxmlformats.org/officeDocument/2006/relationships/image" Target="../media/image584.png" /><Relationship Id="rId5" Type="http://schemas.openxmlformats.org/officeDocument/2006/relationships/image" Target="../media/image5.png" /><Relationship Id="rId181" Type="http://schemas.openxmlformats.org/officeDocument/2006/relationships/image" Target="../media/image181.png" /><Relationship Id="rId237" Type="http://schemas.openxmlformats.org/officeDocument/2006/relationships/image" Target="../media/image237.png" /><Relationship Id="rId402" Type="http://schemas.openxmlformats.org/officeDocument/2006/relationships/image" Target="../media/image402.png" /><Relationship Id="rId279" Type="http://schemas.openxmlformats.org/officeDocument/2006/relationships/image" Target="../media/image279.png" /><Relationship Id="rId444" Type="http://schemas.openxmlformats.org/officeDocument/2006/relationships/image" Target="../media/image444.png" /><Relationship Id="rId486" Type="http://schemas.openxmlformats.org/officeDocument/2006/relationships/image" Target="../media/image486.png" /><Relationship Id="rId43" Type="http://schemas.openxmlformats.org/officeDocument/2006/relationships/image" Target="../media/image43.png" /><Relationship Id="rId139" Type="http://schemas.openxmlformats.org/officeDocument/2006/relationships/image" Target="../media/image139.png" /><Relationship Id="rId290" Type="http://schemas.openxmlformats.org/officeDocument/2006/relationships/image" Target="../media/image290.png" /><Relationship Id="rId304" Type="http://schemas.openxmlformats.org/officeDocument/2006/relationships/image" Target="../media/image304.png" /><Relationship Id="rId346" Type="http://schemas.openxmlformats.org/officeDocument/2006/relationships/image" Target="../media/image346.png" /><Relationship Id="rId388" Type="http://schemas.openxmlformats.org/officeDocument/2006/relationships/image" Target="../media/image388.png" /><Relationship Id="rId511" Type="http://schemas.openxmlformats.org/officeDocument/2006/relationships/image" Target="../media/image511.png" /><Relationship Id="rId553" Type="http://schemas.openxmlformats.org/officeDocument/2006/relationships/image" Target="../media/image553.png" /><Relationship Id="rId609" Type="http://schemas.openxmlformats.org/officeDocument/2006/relationships/image" Target="../media/image609.png" /><Relationship Id="rId85" Type="http://schemas.openxmlformats.org/officeDocument/2006/relationships/image" Target="../media/image85.png" /><Relationship Id="rId150" Type="http://schemas.openxmlformats.org/officeDocument/2006/relationships/image" Target="../media/image150.png" /><Relationship Id="rId192" Type="http://schemas.openxmlformats.org/officeDocument/2006/relationships/image" Target="../media/image192.png" /><Relationship Id="rId206" Type="http://schemas.openxmlformats.org/officeDocument/2006/relationships/image" Target="../media/image206.png" /><Relationship Id="rId413" Type="http://schemas.openxmlformats.org/officeDocument/2006/relationships/image" Target="../media/image413.png" /><Relationship Id="rId595" Type="http://schemas.openxmlformats.org/officeDocument/2006/relationships/image" Target="../media/image595.png" /><Relationship Id="rId248" Type="http://schemas.openxmlformats.org/officeDocument/2006/relationships/image" Target="../media/image248.png" /><Relationship Id="rId455" Type="http://schemas.openxmlformats.org/officeDocument/2006/relationships/image" Target="../media/image455.png" /><Relationship Id="rId497" Type="http://schemas.openxmlformats.org/officeDocument/2006/relationships/image" Target="../media/image497.png" /><Relationship Id="rId620" Type="http://schemas.openxmlformats.org/officeDocument/2006/relationships/image" Target="../media/image620.png" /><Relationship Id="rId12" Type="http://schemas.openxmlformats.org/officeDocument/2006/relationships/image" Target="../media/image12.png" /><Relationship Id="rId108" Type="http://schemas.openxmlformats.org/officeDocument/2006/relationships/image" Target="../media/image108.png" /><Relationship Id="rId315" Type="http://schemas.openxmlformats.org/officeDocument/2006/relationships/image" Target="../media/image315.png" /><Relationship Id="rId357" Type="http://schemas.openxmlformats.org/officeDocument/2006/relationships/image" Target="../media/image357.png" /><Relationship Id="rId522" Type="http://schemas.openxmlformats.org/officeDocument/2006/relationships/image" Target="../media/image522.png" /><Relationship Id="rId54" Type="http://schemas.openxmlformats.org/officeDocument/2006/relationships/image" Target="../media/image54.png" /><Relationship Id="rId96" Type="http://schemas.openxmlformats.org/officeDocument/2006/relationships/image" Target="../media/image96.png" /><Relationship Id="rId161" Type="http://schemas.openxmlformats.org/officeDocument/2006/relationships/image" Target="../media/image161.png" /><Relationship Id="rId217" Type="http://schemas.openxmlformats.org/officeDocument/2006/relationships/image" Target="../media/image217.png" /><Relationship Id="rId399" Type="http://schemas.openxmlformats.org/officeDocument/2006/relationships/image" Target="../media/image399.png" /><Relationship Id="rId564" Type="http://schemas.openxmlformats.org/officeDocument/2006/relationships/image" Target="../media/image564.png" /><Relationship Id="rId259" Type="http://schemas.openxmlformats.org/officeDocument/2006/relationships/image" Target="../media/image259.png" /><Relationship Id="rId424" Type="http://schemas.openxmlformats.org/officeDocument/2006/relationships/image" Target="../media/image424.png" /><Relationship Id="rId466" Type="http://schemas.openxmlformats.org/officeDocument/2006/relationships/image" Target="../media/image466.png" /><Relationship Id="rId23" Type="http://schemas.openxmlformats.org/officeDocument/2006/relationships/image" Target="../media/image23.png" /><Relationship Id="rId119" Type="http://schemas.openxmlformats.org/officeDocument/2006/relationships/image" Target="../media/image119.png" /><Relationship Id="rId270" Type="http://schemas.openxmlformats.org/officeDocument/2006/relationships/image" Target="../media/image270.png" /><Relationship Id="rId326" Type="http://schemas.openxmlformats.org/officeDocument/2006/relationships/image" Target="../media/image326.png" /><Relationship Id="rId533" Type="http://schemas.openxmlformats.org/officeDocument/2006/relationships/image" Target="../media/image533.png" /><Relationship Id="rId65" Type="http://schemas.openxmlformats.org/officeDocument/2006/relationships/image" Target="../media/image65.png" /><Relationship Id="rId130" Type="http://schemas.openxmlformats.org/officeDocument/2006/relationships/image" Target="../media/image130.png" /><Relationship Id="rId368" Type="http://schemas.openxmlformats.org/officeDocument/2006/relationships/image" Target="../media/image368.png" /><Relationship Id="rId575" Type="http://schemas.openxmlformats.org/officeDocument/2006/relationships/image" Target="../media/image575.png" /><Relationship Id="rId172" Type="http://schemas.openxmlformats.org/officeDocument/2006/relationships/image" Target="../media/image172.png" /><Relationship Id="rId228" Type="http://schemas.openxmlformats.org/officeDocument/2006/relationships/image" Target="../media/image228.png" /><Relationship Id="rId435" Type="http://schemas.openxmlformats.org/officeDocument/2006/relationships/image" Target="../media/image435.png" /><Relationship Id="rId477" Type="http://schemas.openxmlformats.org/officeDocument/2006/relationships/image" Target="../media/image477.png" /><Relationship Id="rId600" Type="http://schemas.openxmlformats.org/officeDocument/2006/relationships/image" Target="../media/image600.png" /><Relationship Id="rId281" Type="http://schemas.openxmlformats.org/officeDocument/2006/relationships/image" Target="../media/image281.png" /><Relationship Id="rId337" Type="http://schemas.openxmlformats.org/officeDocument/2006/relationships/image" Target="../media/image337.png" /><Relationship Id="rId502" Type="http://schemas.openxmlformats.org/officeDocument/2006/relationships/image" Target="../media/image502.png" /><Relationship Id="rId34" Type="http://schemas.openxmlformats.org/officeDocument/2006/relationships/image" Target="../media/image34.png" /><Relationship Id="rId76" Type="http://schemas.openxmlformats.org/officeDocument/2006/relationships/image" Target="../media/image76.png" /><Relationship Id="rId141" Type="http://schemas.openxmlformats.org/officeDocument/2006/relationships/image" Target="../media/image141.png" /><Relationship Id="rId379" Type="http://schemas.openxmlformats.org/officeDocument/2006/relationships/image" Target="../media/image379.png" /><Relationship Id="rId544" Type="http://schemas.openxmlformats.org/officeDocument/2006/relationships/image" Target="../media/image544.png" /><Relationship Id="rId586" Type="http://schemas.openxmlformats.org/officeDocument/2006/relationships/image" Target="../media/image586.png" /><Relationship Id="rId7" Type="http://schemas.openxmlformats.org/officeDocument/2006/relationships/image" Target="../media/image7.png" /><Relationship Id="rId183" Type="http://schemas.openxmlformats.org/officeDocument/2006/relationships/image" Target="../media/image183.png" /><Relationship Id="rId239" Type="http://schemas.openxmlformats.org/officeDocument/2006/relationships/image" Target="../media/image239.png" /><Relationship Id="rId390" Type="http://schemas.openxmlformats.org/officeDocument/2006/relationships/image" Target="../media/image390.png" /><Relationship Id="rId404" Type="http://schemas.openxmlformats.org/officeDocument/2006/relationships/image" Target="../media/image404.png" /><Relationship Id="rId446" Type="http://schemas.openxmlformats.org/officeDocument/2006/relationships/image" Target="../media/image446.png" /><Relationship Id="rId611" Type="http://schemas.openxmlformats.org/officeDocument/2006/relationships/image" Target="../media/image611.png" /><Relationship Id="rId250" Type="http://schemas.openxmlformats.org/officeDocument/2006/relationships/image" Target="../media/image250.png" /><Relationship Id="rId292" Type="http://schemas.openxmlformats.org/officeDocument/2006/relationships/image" Target="../media/image292.png" /><Relationship Id="rId306" Type="http://schemas.openxmlformats.org/officeDocument/2006/relationships/image" Target="../media/image306.png" /><Relationship Id="rId488" Type="http://schemas.openxmlformats.org/officeDocument/2006/relationships/image" Target="../media/image488.png" /><Relationship Id="rId45" Type="http://schemas.openxmlformats.org/officeDocument/2006/relationships/image" Target="../media/image45.png" /><Relationship Id="rId87" Type="http://schemas.openxmlformats.org/officeDocument/2006/relationships/image" Target="../media/image87.png" /><Relationship Id="rId110" Type="http://schemas.openxmlformats.org/officeDocument/2006/relationships/image" Target="../media/image110.png" /><Relationship Id="rId348" Type="http://schemas.openxmlformats.org/officeDocument/2006/relationships/image" Target="../media/image348.png" /><Relationship Id="rId513" Type="http://schemas.openxmlformats.org/officeDocument/2006/relationships/image" Target="../media/image513.png" /><Relationship Id="rId555" Type="http://schemas.openxmlformats.org/officeDocument/2006/relationships/image" Target="../media/image555.png" /><Relationship Id="rId597" Type="http://schemas.openxmlformats.org/officeDocument/2006/relationships/image" Target="../media/image597.png" /><Relationship Id="rId152" Type="http://schemas.openxmlformats.org/officeDocument/2006/relationships/image" Target="../media/image152.png" /><Relationship Id="rId194" Type="http://schemas.openxmlformats.org/officeDocument/2006/relationships/image" Target="../media/image194.png" /><Relationship Id="rId208" Type="http://schemas.openxmlformats.org/officeDocument/2006/relationships/image" Target="../media/image208.png" /><Relationship Id="rId415" Type="http://schemas.openxmlformats.org/officeDocument/2006/relationships/image" Target="../media/image415.png" /><Relationship Id="rId457" Type="http://schemas.openxmlformats.org/officeDocument/2006/relationships/image" Target="../media/image457.png" /><Relationship Id="rId622" Type="http://schemas.openxmlformats.org/officeDocument/2006/relationships/image" Target="../media/image622.png" /><Relationship Id="rId261" Type="http://schemas.openxmlformats.org/officeDocument/2006/relationships/image" Target="../media/image261.png" /><Relationship Id="rId499" Type="http://schemas.openxmlformats.org/officeDocument/2006/relationships/image" Target="../media/image499.png" /><Relationship Id="rId14" Type="http://schemas.openxmlformats.org/officeDocument/2006/relationships/image" Target="../media/image14.png" /><Relationship Id="rId56" Type="http://schemas.openxmlformats.org/officeDocument/2006/relationships/image" Target="../media/image56.png" /><Relationship Id="rId317" Type="http://schemas.openxmlformats.org/officeDocument/2006/relationships/image" Target="../media/image317.png" /><Relationship Id="rId359" Type="http://schemas.openxmlformats.org/officeDocument/2006/relationships/image" Target="../media/image359.png" /><Relationship Id="rId524" Type="http://schemas.openxmlformats.org/officeDocument/2006/relationships/image" Target="../media/image524.png" /><Relationship Id="rId566" Type="http://schemas.openxmlformats.org/officeDocument/2006/relationships/image" Target="../media/image566.png" /><Relationship Id="rId98" Type="http://schemas.openxmlformats.org/officeDocument/2006/relationships/image" Target="../media/image98.png" /><Relationship Id="rId121" Type="http://schemas.openxmlformats.org/officeDocument/2006/relationships/image" Target="../media/image121.png" /><Relationship Id="rId163" Type="http://schemas.openxmlformats.org/officeDocument/2006/relationships/image" Target="../media/image163.png" /><Relationship Id="rId219" Type="http://schemas.openxmlformats.org/officeDocument/2006/relationships/image" Target="../media/image219.png" /><Relationship Id="rId370" Type="http://schemas.openxmlformats.org/officeDocument/2006/relationships/image" Target="../media/image370.png" /><Relationship Id="rId426" Type="http://schemas.openxmlformats.org/officeDocument/2006/relationships/image" Target="../media/image426.png" /><Relationship Id="rId230" Type="http://schemas.openxmlformats.org/officeDocument/2006/relationships/image" Target="../media/image230.png" /><Relationship Id="rId468" Type="http://schemas.openxmlformats.org/officeDocument/2006/relationships/image" Target="../media/image468.png" /><Relationship Id="rId25" Type="http://schemas.openxmlformats.org/officeDocument/2006/relationships/image" Target="../media/image25.png" /><Relationship Id="rId67" Type="http://schemas.openxmlformats.org/officeDocument/2006/relationships/image" Target="../media/image67.png" /><Relationship Id="rId272" Type="http://schemas.openxmlformats.org/officeDocument/2006/relationships/image" Target="../media/image272.png" /><Relationship Id="rId328" Type="http://schemas.openxmlformats.org/officeDocument/2006/relationships/image" Target="../media/image328.png" /><Relationship Id="rId535" Type="http://schemas.openxmlformats.org/officeDocument/2006/relationships/image" Target="../media/image535.png" /><Relationship Id="rId577" Type="http://schemas.openxmlformats.org/officeDocument/2006/relationships/image" Target="../media/image577.png" /><Relationship Id="rId132" Type="http://schemas.openxmlformats.org/officeDocument/2006/relationships/image" Target="../media/image132.png" /><Relationship Id="rId174" Type="http://schemas.openxmlformats.org/officeDocument/2006/relationships/image" Target="../media/image174.png" /><Relationship Id="rId381" Type="http://schemas.openxmlformats.org/officeDocument/2006/relationships/image" Target="../media/image381.png" /><Relationship Id="rId602" Type="http://schemas.openxmlformats.org/officeDocument/2006/relationships/image" Target="../media/image602.png" /><Relationship Id="rId241" Type="http://schemas.openxmlformats.org/officeDocument/2006/relationships/image" Target="../media/image241.png" /><Relationship Id="rId437" Type="http://schemas.openxmlformats.org/officeDocument/2006/relationships/image" Target="../media/image437.png" /><Relationship Id="rId479" Type="http://schemas.openxmlformats.org/officeDocument/2006/relationships/image" Target="../media/image479.png" /><Relationship Id="rId36" Type="http://schemas.openxmlformats.org/officeDocument/2006/relationships/image" Target="../media/image36.png" /><Relationship Id="rId283" Type="http://schemas.openxmlformats.org/officeDocument/2006/relationships/image" Target="../media/image283.png" /><Relationship Id="rId339" Type="http://schemas.openxmlformats.org/officeDocument/2006/relationships/image" Target="../media/image339.png" /><Relationship Id="rId490" Type="http://schemas.openxmlformats.org/officeDocument/2006/relationships/image" Target="../media/image490.png" /><Relationship Id="rId504" Type="http://schemas.openxmlformats.org/officeDocument/2006/relationships/image" Target="../media/image504.png" /><Relationship Id="rId546" Type="http://schemas.openxmlformats.org/officeDocument/2006/relationships/image" Target="../media/image546.png" /><Relationship Id="rId78" Type="http://schemas.openxmlformats.org/officeDocument/2006/relationships/image" Target="../media/image78.png" /><Relationship Id="rId101" Type="http://schemas.openxmlformats.org/officeDocument/2006/relationships/image" Target="../media/image101.png" /><Relationship Id="rId143" Type="http://schemas.openxmlformats.org/officeDocument/2006/relationships/image" Target="../media/image143.png" /><Relationship Id="rId185" Type="http://schemas.openxmlformats.org/officeDocument/2006/relationships/image" Target="../media/image185.png" /><Relationship Id="rId350" Type="http://schemas.openxmlformats.org/officeDocument/2006/relationships/image" Target="../media/image350.png" /><Relationship Id="rId406" Type="http://schemas.openxmlformats.org/officeDocument/2006/relationships/image" Target="../media/image406.png" /><Relationship Id="rId588" Type="http://schemas.openxmlformats.org/officeDocument/2006/relationships/image" Target="../media/image588.png" /><Relationship Id="rId9" Type="http://schemas.openxmlformats.org/officeDocument/2006/relationships/image" Target="../media/image9.png" /><Relationship Id="rId210" Type="http://schemas.openxmlformats.org/officeDocument/2006/relationships/image" Target="../media/image210.png" /><Relationship Id="rId392" Type="http://schemas.openxmlformats.org/officeDocument/2006/relationships/image" Target="../media/image392.png" /><Relationship Id="rId448" Type="http://schemas.openxmlformats.org/officeDocument/2006/relationships/image" Target="../media/image448.png" /><Relationship Id="rId613" Type="http://schemas.openxmlformats.org/officeDocument/2006/relationships/image" Target="../media/image613.png" /><Relationship Id="rId252" Type="http://schemas.openxmlformats.org/officeDocument/2006/relationships/image" Target="../media/image252.png" /><Relationship Id="rId294" Type="http://schemas.openxmlformats.org/officeDocument/2006/relationships/image" Target="../media/image294.png" /><Relationship Id="rId308" Type="http://schemas.openxmlformats.org/officeDocument/2006/relationships/image" Target="../media/image308.png" /><Relationship Id="rId515" Type="http://schemas.openxmlformats.org/officeDocument/2006/relationships/image" Target="../media/image515.png" /><Relationship Id="rId47" Type="http://schemas.openxmlformats.org/officeDocument/2006/relationships/image" Target="../media/image47.png" /><Relationship Id="rId89" Type="http://schemas.openxmlformats.org/officeDocument/2006/relationships/image" Target="../media/image89.png" /><Relationship Id="rId112" Type="http://schemas.openxmlformats.org/officeDocument/2006/relationships/image" Target="../media/image112.png" /><Relationship Id="rId154" Type="http://schemas.openxmlformats.org/officeDocument/2006/relationships/image" Target="../media/image154.png" /><Relationship Id="rId361" Type="http://schemas.openxmlformats.org/officeDocument/2006/relationships/image" Target="../media/image361.png" /><Relationship Id="rId557" Type="http://schemas.openxmlformats.org/officeDocument/2006/relationships/image" Target="../media/image557.png" /><Relationship Id="rId599" Type="http://schemas.openxmlformats.org/officeDocument/2006/relationships/image" Target="../media/image599.png" /><Relationship Id="rId196" Type="http://schemas.openxmlformats.org/officeDocument/2006/relationships/image" Target="../media/image196.png" /><Relationship Id="rId417" Type="http://schemas.openxmlformats.org/officeDocument/2006/relationships/image" Target="../media/image417.png" /><Relationship Id="rId459" Type="http://schemas.openxmlformats.org/officeDocument/2006/relationships/image" Target="../media/image459.png" /><Relationship Id="rId624" Type="http://schemas.openxmlformats.org/officeDocument/2006/relationships/image" Target="../media/image624.png" /><Relationship Id="rId16" Type="http://schemas.openxmlformats.org/officeDocument/2006/relationships/image" Target="../media/image16.png" /><Relationship Id="rId221" Type="http://schemas.openxmlformats.org/officeDocument/2006/relationships/image" Target="../media/image221.png" /><Relationship Id="rId263" Type="http://schemas.openxmlformats.org/officeDocument/2006/relationships/image" Target="../media/image263.png" /><Relationship Id="rId319" Type="http://schemas.openxmlformats.org/officeDocument/2006/relationships/image" Target="../media/image319.png" /><Relationship Id="rId470" Type="http://schemas.openxmlformats.org/officeDocument/2006/relationships/image" Target="../media/image470.png" /><Relationship Id="rId526" Type="http://schemas.openxmlformats.org/officeDocument/2006/relationships/image" Target="../media/image526.png" /><Relationship Id="rId58" Type="http://schemas.openxmlformats.org/officeDocument/2006/relationships/image" Target="../media/image58.png" /><Relationship Id="rId123" Type="http://schemas.openxmlformats.org/officeDocument/2006/relationships/image" Target="../media/image123.png" /><Relationship Id="rId330" Type="http://schemas.openxmlformats.org/officeDocument/2006/relationships/image" Target="../media/image330.png" /><Relationship Id="rId568" Type="http://schemas.openxmlformats.org/officeDocument/2006/relationships/image" Target="../media/image568.png" /><Relationship Id="rId165" Type="http://schemas.openxmlformats.org/officeDocument/2006/relationships/image" Target="../media/image165.png" /><Relationship Id="rId372" Type="http://schemas.openxmlformats.org/officeDocument/2006/relationships/image" Target="../media/image372.png" /><Relationship Id="rId428" Type="http://schemas.openxmlformats.org/officeDocument/2006/relationships/image" Target="../media/image428.png" /><Relationship Id="rId232" Type="http://schemas.openxmlformats.org/officeDocument/2006/relationships/image" Target="../media/image232.png" /><Relationship Id="rId274" Type="http://schemas.openxmlformats.org/officeDocument/2006/relationships/image" Target="../media/image274.png" /><Relationship Id="rId481" Type="http://schemas.openxmlformats.org/officeDocument/2006/relationships/image" Target="../media/image481.png" /><Relationship Id="rId27" Type="http://schemas.openxmlformats.org/officeDocument/2006/relationships/image" Target="../media/image27.png" /><Relationship Id="rId69" Type="http://schemas.openxmlformats.org/officeDocument/2006/relationships/image" Target="../media/image69.png" /><Relationship Id="rId134" Type="http://schemas.openxmlformats.org/officeDocument/2006/relationships/image" Target="../media/image134.png" /><Relationship Id="rId537" Type="http://schemas.openxmlformats.org/officeDocument/2006/relationships/image" Target="../media/image537.png" /><Relationship Id="rId579" Type="http://schemas.openxmlformats.org/officeDocument/2006/relationships/image" Target="../media/image579.png" /><Relationship Id="rId80" Type="http://schemas.openxmlformats.org/officeDocument/2006/relationships/image" Target="../media/image80.png" /><Relationship Id="rId176" Type="http://schemas.openxmlformats.org/officeDocument/2006/relationships/image" Target="../media/image176.png" /><Relationship Id="rId341" Type="http://schemas.openxmlformats.org/officeDocument/2006/relationships/image" Target="../media/image341.png" /><Relationship Id="rId383" Type="http://schemas.openxmlformats.org/officeDocument/2006/relationships/image" Target="../media/image383.png" /><Relationship Id="rId439" Type="http://schemas.openxmlformats.org/officeDocument/2006/relationships/image" Target="../media/image439.png" /><Relationship Id="rId590" Type="http://schemas.openxmlformats.org/officeDocument/2006/relationships/image" Target="../media/image590.png" /><Relationship Id="rId604" Type="http://schemas.openxmlformats.org/officeDocument/2006/relationships/image" Target="../media/image604.png" /><Relationship Id="rId201" Type="http://schemas.openxmlformats.org/officeDocument/2006/relationships/image" Target="../media/image201.png" /><Relationship Id="rId222" Type="http://schemas.openxmlformats.org/officeDocument/2006/relationships/image" Target="../media/image222.png" /><Relationship Id="rId243" Type="http://schemas.openxmlformats.org/officeDocument/2006/relationships/image" Target="../media/image243.png" /><Relationship Id="rId264" Type="http://schemas.openxmlformats.org/officeDocument/2006/relationships/image" Target="../media/image264.png" /><Relationship Id="rId285" Type="http://schemas.openxmlformats.org/officeDocument/2006/relationships/image" Target="../media/image285.png" /><Relationship Id="rId450" Type="http://schemas.openxmlformats.org/officeDocument/2006/relationships/image" Target="../media/image450.png" /><Relationship Id="rId471" Type="http://schemas.openxmlformats.org/officeDocument/2006/relationships/image" Target="../media/image471.png" /><Relationship Id="rId506" Type="http://schemas.openxmlformats.org/officeDocument/2006/relationships/image" Target="../media/image506.png" /><Relationship Id="rId17" Type="http://schemas.openxmlformats.org/officeDocument/2006/relationships/image" Target="../media/image17.png" /><Relationship Id="rId38" Type="http://schemas.openxmlformats.org/officeDocument/2006/relationships/image" Target="../media/image38.png" /><Relationship Id="rId59" Type="http://schemas.openxmlformats.org/officeDocument/2006/relationships/image" Target="../media/image59.png" /><Relationship Id="rId103" Type="http://schemas.openxmlformats.org/officeDocument/2006/relationships/image" Target="../media/image103.png" /><Relationship Id="rId124" Type="http://schemas.openxmlformats.org/officeDocument/2006/relationships/image" Target="../media/image124.png" /><Relationship Id="rId310" Type="http://schemas.openxmlformats.org/officeDocument/2006/relationships/image" Target="../media/image310.png" /><Relationship Id="rId492" Type="http://schemas.openxmlformats.org/officeDocument/2006/relationships/image" Target="../media/image492.png" /><Relationship Id="rId527" Type="http://schemas.openxmlformats.org/officeDocument/2006/relationships/image" Target="../media/image527.png" /><Relationship Id="rId548" Type="http://schemas.openxmlformats.org/officeDocument/2006/relationships/image" Target="../media/image548.png" /><Relationship Id="rId569" Type="http://schemas.openxmlformats.org/officeDocument/2006/relationships/image" Target="../media/image569.png" /><Relationship Id="rId70" Type="http://schemas.openxmlformats.org/officeDocument/2006/relationships/image" Target="../media/image70.png" /><Relationship Id="rId91" Type="http://schemas.openxmlformats.org/officeDocument/2006/relationships/image" Target="../media/image91.png" /><Relationship Id="rId145" Type="http://schemas.openxmlformats.org/officeDocument/2006/relationships/image" Target="../media/image145.png" /><Relationship Id="rId166" Type="http://schemas.openxmlformats.org/officeDocument/2006/relationships/image" Target="../media/image166.png" /><Relationship Id="rId187" Type="http://schemas.openxmlformats.org/officeDocument/2006/relationships/image" Target="../media/image187.png" /><Relationship Id="rId331" Type="http://schemas.openxmlformats.org/officeDocument/2006/relationships/image" Target="../media/image331.png" /><Relationship Id="rId352" Type="http://schemas.openxmlformats.org/officeDocument/2006/relationships/image" Target="../media/image352.png" /><Relationship Id="rId373" Type="http://schemas.openxmlformats.org/officeDocument/2006/relationships/image" Target="../media/image373.png" /><Relationship Id="rId394" Type="http://schemas.openxmlformats.org/officeDocument/2006/relationships/image" Target="../media/image394.png" /><Relationship Id="rId408" Type="http://schemas.openxmlformats.org/officeDocument/2006/relationships/image" Target="../media/image408.png" /><Relationship Id="rId429" Type="http://schemas.openxmlformats.org/officeDocument/2006/relationships/image" Target="../media/image429.png" /><Relationship Id="rId580" Type="http://schemas.openxmlformats.org/officeDocument/2006/relationships/image" Target="../media/image580.png" /><Relationship Id="rId615" Type="http://schemas.openxmlformats.org/officeDocument/2006/relationships/image" Target="../media/image615.png" /><Relationship Id="rId1" Type="http://schemas.openxmlformats.org/officeDocument/2006/relationships/image" Target="../media/image1.jpeg" /><Relationship Id="rId212" Type="http://schemas.openxmlformats.org/officeDocument/2006/relationships/image" Target="../media/image212.png" /><Relationship Id="rId233" Type="http://schemas.openxmlformats.org/officeDocument/2006/relationships/image" Target="../media/image233.png" /><Relationship Id="rId254" Type="http://schemas.openxmlformats.org/officeDocument/2006/relationships/image" Target="../media/image254.png" /><Relationship Id="rId440" Type="http://schemas.openxmlformats.org/officeDocument/2006/relationships/image" Target="../media/image440.png" /><Relationship Id="rId28" Type="http://schemas.openxmlformats.org/officeDocument/2006/relationships/image" Target="../media/image28.png" /><Relationship Id="rId49" Type="http://schemas.openxmlformats.org/officeDocument/2006/relationships/image" Target="../media/image49.png" /><Relationship Id="rId114" Type="http://schemas.openxmlformats.org/officeDocument/2006/relationships/image" Target="../media/image114.png" /><Relationship Id="rId275" Type="http://schemas.openxmlformats.org/officeDocument/2006/relationships/image" Target="../media/image275.png" /><Relationship Id="rId296" Type="http://schemas.openxmlformats.org/officeDocument/2006/relationships/image" Target="../media/image296.png" /><Relationship Id="rId300" Type="http://schemas.openxmlformats.org/officeDocument/2006/relationships/image" Target="../media/image300.png" /><Relationship Id="rId461" Type="http://schemas.openxmlformats.org/officeDocument/2006/relationships/image" Target="../media/image461.png" /><Relationship Id="rId482" Type="http://schemas.openxmlformats.org/officeDocument/2006/relationships/image" Target="../media/image482.png" /><Relationship Id="rId517" Type="http://schemas.openxmlformats.org/officeDocument/2006/relationships/image" Target="../media/image517.png" /><Relationship Id="rId538" Type="http://schemas.openxmlformats.org/officeDocument/2006/relationships/image" Target="../media/image538.png" /><Relationship Id="rId559" Type="http://schemas.openxmlformats.org/officeDocument/2006/relationships/image" Target="../media/image559.png" /><Relationship Id="rId60" Type="http://schemas.openxmlformats.org/officeDocument/2006/relationships/image" Target="../media/image60.png" /><Relationship Id="rId81" Type="http://schemas.openxmlformats.org/officeDocument/2006/relationships/image" Target="../media/image81.png" /><Relationship Id="rId135" Type="http://schemas.openxmlformats.org/officeDocument/2006/relationships/image" Target="../media/image135.png" /><Relationship Id="rId156" Type="http://schemas.openxmlformats.org/officeDocument/2006/relationships/image" Target="../media/image156.png" /><Relationship Id="rId177" Type="http://schemas.openxmlformats.org/officeDocument/2006/relationships/image" Target="../media/image177.png" /><Relationship Id="rId198" Type="http://schemas.openxmlformats.org/officeDocument/2006/relationships/image" Target="../media/image198.png" /><Relationship Id="rId321" Type="http://schemas.openxmlformats.org/officeDocument/2006/relationships/image" Target="../media/image321.png" /><Relationship Id="rId342" Type="http://schemas.openxmlformats.org/officeDocument/2006/relationships/image" Target="../media/image342.png" /><Relationship Id="rId363" Type="http://schemas.openxmlformats.org/officeDocument/2006/relationships/image" Target="../media/image363.png" /><Relationship Id="rId384" Type="http://schemas.openxmlformats.org/officeDocument/2006/relationships/image" Target="../media/image384.png" /><Relationship Id="rId419" Type="http://schemas.openxmlformats.org/officeDocument/2006/relationships/image" Target="../media/image419.png" /><Relationship Id="rId570" Type="http://schemas.openxmlformats.org/officeDocument/2006/relationships/image" Target="../media/image570.png" /><Relationship Id="rId591" Type="http://schemas.openxmlformats.org/officeDocument/2006/relationships/image" Target="../media/image591.png" /><Relationship Id="rId605" Type="http://schemas.openxmlformats.org/officeDocument/2006/relationships/image" Target="../media/image605.png" /><Relationship Id="rId626" Type="http://schemas.openxmlformats.org/officeDocument/2006/relationships/image" Target="../media/image626.png" /><Relationship Id="rId202" Type="http://schemas.openxmlformats.org/officeDocument/2006/relationships/image" Target="../media/image202.png" /><Relationship Id="rId223" Type="http://schemas.openxmlformats.org/officeDocument/2006/relationships/image" Target="../media/image223.png" /><Relationship Id="rId244" Type="http://schemas.openxmlformats.org/officeDocument/2006/relationships/image" Target="../media/image244.png" /><Relationship Id="rId430" Type="http://schemas.openxmlformats.org/officeDocument/2006/relationships/image" Target="../media/image430.png" /><Relationship Id="rId18" Type="http://schemas.openxmlformats.org/officeDocument/2006/relationships/image" Target="../media/image18.png" /><Relationship Id="rId39" Type="http://schemas.openxmlformats.org/officeDocument/2006/relationships/image" Target="../media/image39.png" /><Relationship Id="rId265" Type="http://schemas.openxmlformats.org/officeDocument/2006/relationships/image" Target="../media/image265.png" /><Relationship Id="rId286" Type="http://schemas.openxmlformats.org/officeDocument/2006/relationships/image" Target="../media/image286.png" /><Relationship Id="rId451" Type="http://schemas.openxmlformats.org/officeDocument/2006/relationships/image" Target="../media/image451.png" /><Relationship Id="rId472" Type="http://schemas.openxmlformats.org/officeDocument/2006/relationships/image" Target="../media/image472.png" /><Relationship Id="rId493" Type="http://schemas.openxmlformats.org/officeDocument/2006/relationships/image" Target="../media/image493.png" /><Relationship Id="rId507" Type="http://schemas.openxmlformats.org/officeDocument/2006/relationships/image" Target="../media/image507.png" /><Relationship Id="rId528" Type="http://schemas.openxmlformats.org/officeDocument/2006/relationships/image" Target="../media/image528.png" /><Relationship Id="rId549" Type="http://schemas.openxmlformats.org/officeDocument/2006/relationships/image" Target="../media/image549.png" /><Relationship Id="rId50" Type="http://schemas.openxmlformats.org/officeDocument/2006/relationships/image" Target="../media/image50.png" /><Relationship Id="rId104" Type="http://schemas.openxmlformats.org/officeDocument/2006/relationships/image" Target="../media/image104.png" /><Relationship Id="rId125" Type="http://schemas.openxmlformats.org/officeDocument/2006/relationships/image" Target="../media/image125.png" /><Relationship Id="rId146" Type="http://schemas.openxmlformats.org/officeDocument/2006/relationships/image" Target="../media/image146.png" /><Relationship Id="rId167" Type="http://schemas.openxmlformats.org/officeDocument/2006/relationships/image" Target="../media/image167.png" /><Relationship Id="rId188" Type="http://schemas.openxmlformats.org/officeDocument/2006/relationships/image" Target="../media/image188.png" /><Relationship Id="rId311" Type="http://schemas.openxmlformats.org/officeDocument/2006/relationships/image" Target="../media/image311.png" /><Relationship Id="rId332" Type="http://schemas.openxmlformats.org/officeDocument/2006/relationships/image" Target="../media/image332.png" /><Relationship Id="rId353" Type="http://schemas.openxmlformats.org/officeDocument/2006/relationships/image" Target="../media/image353.png" /><Relationship Id="rId374" Type="http://schemas.openxmlformats.org/officeDocument/2006/relationships/image" Target="../media/image374.png" /><Relationship Id="rId395" Type="http://schemas.openxmlformats.org/officeDocument/2006/relationships/image" Target="../media/image395.png" /><Relationship Id="rId409" Type="http://schemas.openxmlformats.org/officeDocument/2006/relationships/image" Target="../media/image409.png" /><Relationship Id="rId560" Type="http://schemas.openxmlformats.org/officeDocument/2006/relationships/image" Target="../media/image560.png" /><Relationship Id="rId581" Type="http://schemas.openxmlformats.org/officeDocument/2006/relationships/image" Target="../media/image581.png" /><Relationship Id="rId71" Type="http://schemas.openxmlformats.org/officeDocument/2006/relationships/image" Target="../media/image71.png" /><Relationship Id="rId92" Type="http://schemas.openxmlformats.org/officeDocument/2006/relationships/image" Target="../media/image92.png" /><Relationship Id="rId213" Type="http://schemas.openxmlformats.org/officeDocument/2006/relationships/image" Target="../media/image213.png" /><Relationship Id="rId234" Type="http://schemas.openxmlformats.org/officeDocument/2006/relationships/image" Target="../media/image234.png" /><Relationship Id="rId420" Type="http://schemas.openxmlformats.org/officeDocument/2006/relationships/image" Target="../media/image420.png" /><Relationship Id="rId616" Type="http://schemas.openxmlformats.org/officeDocument/2006/relationships/image" Target="../media/image616.png" /><Relationship Id="rId2" Type="http://schemas.openxmlformats.org/officeDocument/2006/relationships/image" Target="../media/image2.png" /><Relationship Id="rId29" Type="http://schemas.openxmlformats.org/officeDocument/2006/relationships/image" Target="../media/image29.png" /><Relationship Id="rId255" Type="http://schemas.openxmlformats.org/officeDocument/2006/relationships/image" Target="../media/image255.png" /><Relationship Id="rId276" Type="http://schemas.openxmlformats.org/officeDocument/2006/relationships/image" Target="../media/image276.png" /><Relationship Id="rId297" Type="http://schemas.openxmlformats.org/officeDocument/2006/relationships/image" Target="../media/image297.png" /><Relationship Id="rId441" Type="http://schemas.openxmlformats.org/officeDocument/2006/relationships/image" Target="../media/image441.png" /><Relationship Id="rId462" Type="http://schemas.openxmlformats.org/officeDocument/2006/relationships/image" Target="../media/image462.png" /><Relationship Id="rId483" Type="http://schemas.openxmlformats.org/officeDocument/2006/relationships/image" Target="../media/image483.png" /><Relationship Id="rId518" Type="http://schemas.openxmlformats.org/officeDocument/2006/relationships/image" Target="../media/image518.png" /><Relationship Id="rId539" Type="http://schemas.openxmlformats.org/officeDocument/2006/relationships/image" Target="../media/image539.png" /><Relationship Id="rId40" Type="http://schemas.openxmlformats.org/officeDocument/2006/relationships/image" Target="../media/image40.png" /><Relationship Id="rId115" Type="http://schemas.openxmlformats.org/officeDocument/2006/relationships/image" Target="../media/image115.png" /><Relationship Id="rId136" Type="http://schemas.openxmlformats.org/officeDocument/2006/relationships/image" Target="../media/image136.png" /><Relationship Id="rId157" Type="http://schemas.openxmlformats.org/officeDocument/2006/relationships/image" Target="../media/image157.png" /><Relationship Id="rId178" Type="http://schemas.openxmlformats.org/officeDocument/2006/relationships/image" Target="../media/image178.png" /><Relationship Id="rId301" Type="http://schemas.openxmlformats.org/officeDocument/2006/relationships/image" Target="../media/image301.png" /><Relationship Id="rId322" Type="http://schemas.openxmlformats.org/officeDocument/2006/relationships/image" Target="../media/image322.png" /><Relationship Id="rId343" Type="http://schemas.openxmlformats.org/officeDocument/2006/relationships/image" Target="../media/image343.png" /><Relationship Id="rId364" Type="http://schemas.openxmlformats.org/officeDocument/2006/relationships/image" Target="../media/image364.png" /><Relationship Id="rId550" Type="http://schemas.openxmlformats.org/officeDocument/2006/relationships/image" Target="../media/image550.png" /><Relationship Id="rId61" Type="http://schemas.openxmlformats.org/officeDocument/2006/relationships/image" Target="../media/image61.png" /><Relationship Id="rId82" Type="http://schemas.openxmlformats.org/officeDocument/2006/relationships/image" Target="../media/image82.png" /><Relationship Id="rId199" Type="http://schemas.openxmlformats.org/officeDocument/2006/relationships/image" Target="../media/image199.png" /><Relationship Id="rId203" Type="http://schemas.openxmlformats.org/officeDocument/2006/relationships/image" Target="../media/image203.png" /><Relationship Id="rId385" Type="http://schemas.openxmlformats.org/officeDocument/2006/relationships/image" Target="../media/image385.png" /><Relationship Id="rId571" Type="http://schemas.openxmlformats.org/officeDocument/2006/relationships/image" Target="../media/image571.png" /><Relationship Id="rId592" Type="http://schemas.openxmlformats.org/officeDocument/2006/relationships/image" Target="../media/image592.png" /><Relationship Id="rId606" Type="http://schemas.openxmlformats.org/officeDocument/2006/relationships/image" Target="../media/image606.png" /><Relationship Id="rId627" Type="http://schemas.openxmlformats.org/officeDocument/2006/relationships/image" Target="../media/image627.png" /><Relationship Id="rId19" Type="http://schemas.openxmlformats.org/officeDocument/2006/relationships/image" Target="../media/image19.png" /><Relationship Id="rId224" Type="http://schemas.openxmlformats.org/officeDocument/2006/relationships/image" Target="../media/image224.png" /><Relationship Id="rId245" Type="http://schemas.openxmlformats.org/officeDocument/2006/relationships/image" Target="../media/image245.png" /><Relationship Id="rId266" Type="http://schemas.openxmlformats.org/officeDocument/2006/relationships/image" Target="../media/image266.png" /><Relationship Id="rId287" Type="http://schemas.openxmlformats.org/officeDocument/2006/relationships/image" Target="../media/image287.png" /><Relationship Id="rId410" Type="http://schemas.openxmlformats.org/officeDocument/2006/relationships/image" Target="../media/image410.png" /><Relationship Id="rId431" Type="http://schemas.openxmlformats.org/officeDocument/2006/relationships/image" Target="../media/image431.png" /><Relationship Id="rId452" Type="http://schemas.openxmlformats.org/officeDocument/2006/relationships/image" Target="../media/image452.png" /><Relationship Id="rId473" Type="http://schemas.openxmlformats.org/officeDocument/2006/relationships/image" Target="../media/image473.png" /><Relationship Id="rId494" Type="http://schemas.openxmlformats.org/officeDocument/2006/relationships/image" Target="../media/image494.png" /><Relationship Id="rId508" Type="http://schemas.openxmlformats.org/officeDocument/2006/relationships/image" Target="../media/image508.png" /><Relationship Id="rId529" Type="http://schemas.openxmlformats.org/officeDocument/2006/relationships/image" Target="../media/image529.png" /><Relationship Id="rId30" Type="http://schemas.openxmlformats.org/officeDocument/2006/relationships/image" Target="../media/image30.png" /><Relationship Id="rId105" Type="http://schemas.openxmlformats.org/officeDocument/2006/relationships/image" Target="../media/image105.png" /><Relationship Id="rId126" Type="http://schemas.openxmlformats.org/officeDocument/2006/relationships/image" Target="../media/image126.png" /><Relationship Id="rId147" Type="http://schemas.openxmlformats.org/officeDocument/2006/relationships/image" Target="../media/image147.png" /><Relationship Id="rId168" Type="http://schemas.openxmlformats.org/officeDocument/2006/relationships/image" Target="../media/image168.png" /><Relationship Id="rId312" Type="http://schemas.openxmlformats.org/officeDocument/2006/relationships/image" Target="../media/image312.png" /><Relationship Id="rId333" Type="http://schemas.openxmlformats.org/officeDocument/2006/relationships/image" Target="../media/image333.png" /><Relationship Id="rId354" Type="http://schemas.openxmlformats.org/officeDocument/2006/relationships/image" Target="../media/image354.png" /><Relationship Id="rId540" Type="http://schemas.openxmlformats.org/officeDocument/2006/relationships/image" Target="../media/image540.png" /><Relationship Id="rId51" Type="http://schemas.openxmlformats.org/officeDocument/2006/relationships/image" Target="../media/image51.png" /><Relationship Id="rId72" Type="http://schemas.openxmlformats.org/officeDocument/2006/relationships/image" Target="../media/image72.png" /><Relationship Id="rId93" Type="http://schemas.openxmlformats.org/officeDocument/2006/relationships/image" Target="../media/image93.png" /><Relationship Id="rId189" Type="http://schemas.openxmlformats.org/officeDocument/2006/relationships/image" Target="../media/image189.png" /><Relationship Id="rId375" Type="http://schemas.openxmlformats.org/officeDocument/2006/relationships/image" Target="../media/image375.png" /><Relationship Id="rId396" Type="http://schemas.openxmlformats.org/officeDocument/2006/relationships/image" Target="../media/image396.png" /><Relationship Id="rId561" Type="http://schemas.openxmlformats.org/officeDocument/2006/relationships/image" Target="../media/image561.png" /><Relationship Id="rId582" Type="http://schemas.openxmlformats.org/officeDocument/2006/relationships/image" Target="../media/image582.png" /><Relationship Id="rId617" Type="http://schemas.openxmlformats.org/officeDocument/2006/relationships/image" Target="../media/image617.png" /><Relationship Id="rId3" Type="http://schemas.openxmlformats.org/officeDocument/2006/relationships/image" Target="../media/image3.png" /><Relationship Id="rId214" Type="http://schemas.openxmlformats.org/officeDocument/2006/relationships/image" Target="../media/image214.png" /><Relationship Id="rId235" Type="http://schemas.openxmlformats.org/officeDocument/2006/relationships/image" Target="../media/image235.png" /><Relationship Id="rId256" Type="http://schemas.openxmlformats.org/officeDocument/2006/relationships/image" Target="../media/image256.png" /><Relationship Id="rId277" Type="http://schemas.openxmlformats.org/officeDocument/2006/relationships/image" Target="../media/image277.png" /><Relationship Id="rId298" Type="http://schemas.openxmlformats.org/officeDocument/2006/relationships/image" Target="../media/image298.png" /><Relationship Id="rId400" Type="http://schemas.openxmlformats.org/officeDocument/2006/relationships/image" Target="../media/image400.png" /><Relationship Id="rId421" Type="http://schemas.openxmlformats.org/officeDocument/2006/relationships/image" Target="../media/image421.png" /><Relationship Id="rId442" Type="http://schemas.openxmlformats.org/officeDocument/2006/relationships/image" Target="../media/image442.png" /><Relationship Id="rId463" Type="http://schemas.openxmlformats.org/officeDocument/2006/relationships/image" Target="../media/image463.png" /><Relationship Id="rId484" Type="http://schemas.openxmlformats.org/officeDocument/2006/relationships/image" Target="../media/image484.png" /><Relationship Id="rId519" Type="http://schemas.openxmlformats.org/officeDocument/2006/relationships/image" Target="../media/image519.png" /><Relationship Id="rId116" Type="http://schemas.openxmlformats.org/officeDocument/2006/relationships/image" Target="../media/image116.png" /><Relationship Id="rId137" Type="http://schemas.openxmlformats.org/officeDocument/2006/relationships/image" Target="../media/image137.png" /><Relationship Id="rId158" Type="http://schemas.openxmlformats.org/officeDocument/2006/relationships/image" Target="../media/image158.png" /><Relationship Id="rId302" Type="http://schemas.openxmlformats.org/officeDocument/2006/relationships/image" Target="../media/image302.png" /><Relationship Id="rId323" Type="http://schemas.openxmlformats.org/officeDocument/2006/relationships/image" Target="../media/image323.png" /><Relationship Id="rId344" Type="http://schemas.openxmlformats.org/officeDocument/2006/relationships/image" Target="../media/image344.png" /><Relationship Id="rId530" Type="http://schemas.openxmlformats.org/officeDocument/2006/relationships/image" Target="../media/image530.png" /><Relationship Id="rId20" Type="http://schemas.openxmlformats.org/officeDocument/2006/relationships/image" Target="../media/image20.png" /><Relationship Id="rId41" Type="http://schemas.openxmlformats.org/officeDocument/2006/relationships/image" Target="../media/image41.png" /><Relationship Id="rId62" Type="http://schemas.openxmlformats.org/officeDocument/2006/relationships/image" Target="../media/image62.png" /><Relationship Id="rId83" Type="http://schemas.openxmlformats.org/officeDocument/2006/relationships/image" Target="../media/image83.png" /><Relationship Id="rId179" Type="http://schemas.openxmlformats.org/officeDocument/2006/relationships/image" Target="../media/image179.png" /><Relationship Id="rId365" Type="http://schemas.openxmlformats.org/officeDocument/2006/relationships/image" Target="../media/image365.png" /><Relationship Id="rId386" Type="http://schemas.openxmlformats.org/officeDocument/2006/relationships/image" Target="../media/image386.png" /><Relationship Id="rId551" Type="http://schemas.openxmlformats.org/officeDocument/2006/relationships/image" Target="../media/image551.png" /><Relationship Id="rId572" Type="http://schemas.openxmlformats.org/officeDocument/2006/relationships/image" Target="../media/image572.png" /><Relationship Id="rId593" Type="http://schemas.openxmlformats.org/officeDocument/2006/relationships/image" Target="../media/image593.png" /><Relationship Id="rId607" Type="http://schemas.openxmlformats.org/officeDocument/2006/relationships/image" Target="../media/image607.png" /><Relationship Id="rId628" Type="http://schemas.openxmlformats.org/officeDocument/2006/relationships/image" Target="../media/image628.png" /><Relationship Id="rId190" Type="http://schemas.openxmlformats.org/officeDocument/2006/relationships/image" Target="../media/image190.png" /><Relationship Id="rId204" Type="http://schemas.openxmlformats.org/officeDocument/2006/relationships/image" Target="../media/image204.png" /><Relationship Id="rId225" Type="http://schemas.openxmlformats.org/officeDocument/2006/relationships/image" Target="../media/image225.png" /><Relationship Id="rId246" Type="http://schemas.openxmlformats.org/officeDocument/2006/relationships/image" Target="../media/image246.png" /><Relationship Id="rId267" Type="http://schemas.openxmlformats.org/officeDocument/2006/relationships/image" Target="../media/image267.png" /><Relationship Id="rId288" Type="http://schemas.openxmlformats.org/officeDocument/2006/relationships/image" Target="../media/image288.png" /><Relationship Id="rId411" Type="http://schemas.openxmlformats.org/officeDocument/2006/relationships/image" Target="../media/image411.png" /><Relationship Id="rId432" Type="http://schemas.openxmlformats.org/officeDocument/2006/relationships/image" Target="../media/image432.png" /><Relationship Id="rId453" Type="http://schemas.openxmlformats.org/officeDocument/2006/relationships/image" Target="../media/image453.png" /><Relationship Id="rId474" Type="http://schemas.openxmlformats.org/officeDocument/2006/relationships/image" Target="../media/image474.png" /><Relationship Id="rId509" Type="http://schemas.openxmlformats.org/officeDocument/2006/relationships/image" Target="../media/image509.png" /><Relationship Id="rId106" Type="http://schemas.openxmlformats.org/officeDocument/2006/relationships/image" Target="../media/image106.png" /><Relationship Id="rId127" Type="http://schemas.openxmlformats.org/officeDocument/2006/relationships/image" Target="../media/image127.png" /><Relationship Id="rId313" Type="http://schemas.openxmlformats.org/officeDocument/2006/relationships/image" Target="../media/image313.png" /><Relationship Id="rId495" Type="http://schemas.openxmlformats.org/officeDocument/2006/relationships/image" Target="../media/image495.png" /><Relationship Id="rId10" Type="http://schemas.openxmlformats.org/officeDocument/2006/relationships/image" Target="../media/image10.png" /><Relationship Id="rId31" Type="http://schemas.openxmlformats.org/officeDocument/2006/relationships/image" Target="../media/image31.png" /><Relationship Id="rId52" Type="http://schemas.openxmlformats.org/officeDocument/2006/relationships/image" Target="../media/image52.png" /><Relationship Id="rId73" Type="http://schemas.openxmlformats.org/officeDocument/2006/relationships/image" Target="../media/image73.png" /><Relationship Id="rId94" Type="http://schemas.openxmlformats.org/officeDocument/2006/relationships/image" Target="../media/image94.png" /><Relationship Id="rId148" Type="http://schemas.openxmlformats.org/officeDocument/2006/relationships/image" Target="../media/image148.png" /><Relationship Id="rId169" Type="http://schemas.openxmlformats.org/officeDocument/2006/relationships/image" Target="../media/image169.png" /><Relationship Id="rId334" Type="http://schemas.openxmlformats.org/officeDocument/2006/relationships/image" Target="../media/image334.png" /><Relationship Id="rId355" Type="http://schemas.openxmlformats.org/officeDocument/2006/relationships/image" Target="../media/image355.png" /><Relationship Id="rId376" Type="http://schemas.openxmlformats.org/officeDocument/2006/relationships/image" Target="../media/image376.png" /><Relationship Id="rId397" Type="http://schemas.openxmlformats.org/officeDocument/2006/relationships/image" Target="../media/image397.png" /><Relationship Id="rId520" Type="http://schemas.openxmlformats.org/officeDocument/2006/relationships/image" Target="../media/image520.png" /><Relationship Id="rId541" Type="http://schemas.openxmlformats.org/officeDocument/2006/relationships/image" Target="../media/image541.png" /><Relationship Id="rId562" Type="http://schemas.openxmlformats.org/officeDocument/2006/relationships/image" Target="../media/image562.png" /><Relationship Id="rId583" Type="http://schemas.openxmlformats.org/officeDocument/2006/relationships/image" Target="../media/image583.png" /><Relationship Id="rId618" Type="http://schemas.openxmlformats.org/officeDocument/2006/relationships/image" Target="../media/image618.png" /><Relationship Id="rId4" Type="http://schemas.openxmlformats.org/officeDocument/2006/relationships/image" Target="../media/image4.png" /><Relationship Id="rId180" Type="http://schemas.openxmlformats.org/officeDocument/2006/relationships/image" Target="../media/image180.png" /><Relationship Id="rId215" Type="http://schemas.openxmlformats.org/officeDocument/2006/relationships/image" Target="../media/image215.png" /><Relationship Id="rId236" Type="http://schemas.openxmlformats.org/officeDocument/2006/relationships/image" Target="../media/image236.png" /><Relationship Id="rId257" Type="http://schemas.openxmlformats.org/officeDocument/2006/relationships/image" Target="../media/image257.png" /><Relationship Id="rId278" Type="http://schemas.openxmlformats.org/officeDocument/2006/relationships/image" Target="../media/image278.png" /><Relationship Id="rId401" Type="http://schemas.openxmlformats.org/officeDocument/2006/relationships/image" Target="../media/image401.png" /><Relationship Id="rId422" Type="http://schemas.openxmlformats.org/officeDocument/2006/relationships/image" Target="../media/image422.png" /><Relationship Id="rId443" Type="http://schemas.openxmlformats.org/officeDocument/2006/relationships/image" Target="../media/image443.png" /><Relationship Id="rId464" Type="http://schemas.openxmlformats.org/officeDocument/2006/relationships/image" Target="../media/image464.png" /><Relationship Id="rId303" Type="http://schemas.openxmlformats.org/officeDocument/2006/relationships/image" Target="../media/image303.png" /><Relationship Id="rId485" Type="http://schemas.openxmlformats.org/officeDocument/2006/relationships/image" Target="../media/image485.png" /><Relationship Id="rId42" Type="http://schemas.openxmlformats.org/officeDocument/2006/relationships/image" Target="../media/image42.png" /><Relationship Id="rId84" Type="http://schemas.openxmlformats.org/officeDocument/2006/relationships/image" Target="../media/image84.png" /><Relationship Id="rId138" Type="http://schemas.openxmlformats.org/officeDocument/2006/relationships/image" Target="../media/image138.png" /><Relationship Id="rId345" Type="http://schemas.openxmlformats.org/officeDocument/2006/relationships/image" Target="../media/image345.png" /><Relationship Id="rId387" Type="http://schemas.openxmlformats.org/officeDocument/2006/relationships/image" Target="../media/image387.png" /><Relationship Id="rId510" Type="http://schemas.openxmlformats.org/officeDocument/2006/relationships/image" Target="../media/image510.png" /><Relationship Id="rId552" Type="http://schemas.openxmlformats.org/officeDocument/2006/relationships/image" Target="../media/image552.png" /><Relationship Id="rId594" Type="http://schemas.openxmlformats.org/officeDocument/2006/relationships/image" Target="../media/image594.png" /><Relationship Id="rId608" Type="http://schemas.openxmlformats.org/officeDocument/2006/relationships/image" Target="../media/image608.png" /><Relationship Id="rId191" Type="http://schemas.openxmlformats.org/officeDocument/2006/relationships/image" Target="../media/image191.png" /><Relationship Id="rId205" Type="http://schemas.openxmlformats.org/officeDocument/2006/relationships/image" Target="../media/image205.png" /><Relationship Id="rId247" Type="http://schemas.openxmlformats.org/officeDocument/2006/relationships/image" Target="../media/image247.png" /><Relationship Id="rId412" Type="http://schemas.openxmlformats.org/officeDocument/2006/relationships/image" Target="../media/image412.png" /><Relationship Id="rId107" Type="http://schemas.openxmlformats.org/officeDocument/2006/relationships/image" Target="../media/image107.png" /><Relationship Id="rId289" Type="http://schemas.openxmlformats.org/officeDocument/2006/relationships/image" Target="../media/image289.png" /><Relationship Id="rId454" Type="http://schemas.openxmlformats.org/officeDocument/2006/relationships/image" Target="../media/image454.png" /><Relationship Id="rId496" Type="http://schemas.openxmlformats.org/officeDocument/2006/relationships/image" Target="../media/image496.png" /><Relationship Id="rId11" Type="http://schemas.openxmlformats.org/officeDocument/2006/relationships/image" Target="../media/image11.png" /><Relationship Id="rId53" Type="http://schemas.openxmlformats.org/officeDocument/2006/relationships/image" Target="../media/image53.png" /><Relationship Id="rId149" Type="http://schemas.openxmlformats.org/officeDocument/2006/relationships/image" Target="../media/image149.png" /><Relationship Id="rId314" Type="http://schemas.openxmlformats.org/officeDocument/2006/relationships/image" Target="../media/image314.png" /><Relationship Id="rId356" Type="http://schemas.openxmlformats.org/officeDocument/2006/relationships/image" Target="../media/image356.png" /><Relationship Id="rId398" Type="http://schemas.openxmlformats.org/officeDocument/2006/relationships/image" Target="../media/image398.png" /><Relationship Id="rId521" Type="http://schemas.openxmlformats.org/officeDocument/2006/relationships/image" Target="../media/image521.png" /><Relationship Id="rId563" Type="http://schemas.openxmlformats.org/officeDocument/2006/relationships/image" Target="../media/image563.png" /><Relationship Id="rId619" Type="http://schemas.openxmlformats.org/officeDocument/2006/relationships/image" Target="../media/image619.png" /><Relationship Id="rId95" Type="http://schemas.openxmlformats.org/officeDocument/2006/relationships/image" Target="../media/image95.png" /><Relationship Id="rId160" Type="http://schemas.openxmlformats.org/officeDocument/2006/relationships/image" Target="../media/image160.png" /><Relationship Id="rId216" Type="http://schemas.openxmlformats.org/officeDocument/2006/relationships/image" Target="../media/image216.png" /><Relationship Id="rId423" Type="http://schemas.openxmlformats.org/officeDocument/2006/relationships/image" Target="../media/image423.png" /><Relationship Id="rId258" Type="http://schemas.openxmlformats.org/officeDocument/2006/relationships/image" Target="../media/image258.png" /><Relationship Id="rId465" Type="http://schemas.openxmlformats.org/officeDocument/2006/relationships/image" Target="../media/image465.png" /><Relationship Id="rId22" Type="http://schemas.openxmlformats.org/officeDocument/2006/relationships/image" Target="../media/image22.png" /><Relationship Id="rId64" Type="http://schemas.openxmlformats.org/officeDocument/2006/relationships/image" Target="../media/image64.png" /><Relationship Id="rId118" Type="http://schemas.openxmlformats.org/officeDocument/2006/relationships/image" Target="../media/image118.png" /><Relationship Id="rId325" Type="http://schemas.openxmlformats.org/officeDocument/2006/relationships/image" Target="../media/image325.png" /><Relationship Id="rId367" Type="http://schemas.openxmlformats.org/officeDocument/2006/relationships/image" Target="../media/image367.png" /><Relationship Id="rId532" Type="http://schemas.openxmlformats.org/officeDocument/2006/relationships/image" Target="../media/image532.png" /><Relationship Id="rId574" Type="http://schemas.openxmlformats.org/officeDocument/2006/relationships/image" Target="../media/image574.png" /><Relationship Id="rId171" Type="http://schemas.openxmlformats.org/officeDocument/2006/relationships/image" Target="../media/image171.png" /><Relationship Id="rId227" Type="http://schemas.openxmlformats.org/officeDocument/2006/relationships/image" Target="../media/image227.png" /><Relationship Id="rId269" Type="http://schemas.openxmlformats.org/officeDocument/2006/relationships/image" Target="../media/image269.png" /><Relationship Id="rId434" Type="http://schemas.openxmlformats.org/officeDocument/2006/relationships/image" Target="../media/image434.png" /><Relationship Id="rId476" Type="http://schemas.openxmlformats.org/officeDocument/2006/relationships/image" Target="../media/image476.png" /><Relationship Id="rId33" Type="http://schemas.openxmlformats.org/officeDocument/2006/relationships/image" Target="../media/image33.png" /><Relationship Id="rId129" Type="http://schemas.openxmlformats.org/officeDocument/2006/relationships/image" Target="../media/image129.png" /><Relationship Id="rId280" Type="http://schemas.openxmlformats.org/officeDocument/2006/relationships/image" Target="../media/image280.png" /><Relationship Id="rId336" Type="http://schemas.openxmlformats.org/officeDocument/2006/relationships/image" Target="../media/image336.png" /><Relationship Id="rId501" Type="http://schemas.openxmlformats.org/officeDocument/2006/relationships/image" Target="../media/image501.png" /><Relationship Id="rId543" Type="http://schemas.openxmlformats.org/officeDocument/2006/relationships/image" Target="../media/image543.png" /><Relationship Id="rId75" Type="http://schemas.openxmlformats.org/officeDocument/2006/relationships/image" Target="../media/image75.png" /><Relationship Id="rId140" Type="http://schemas.openxmlformats.org/officeDocument/2006/relationships/image" Target="../media/image140.png" /><Relationship Id="rId182" Type="http://schemas.openxmlformats.org/officeDocument/2006/relationships/image" Target="../media/image182.png" /><Relationship Id="rId378" Type="http://schemas.openxmlformats.org/officeDocument/2006/relationships/image" Target="../media/image378.png" /><Relationship Id="rId403" Type="http://schemas.openxmlformats.org/officeDocument/2006/relationships/image" Target="../media/image403.png" /><Relationship Id="rId585" Type="http://schemas.openxmlformats.org/officeDocument/2006/relationships/image" Target="../media/image585.png" /><Relationship Id="rId6" Type="http://schemas.openxmlformats.org/officeDocument/2006/relationships/image" Target="../media/image6.png" /><Relationship Id="rId238" Type="http://schemas.openxmlformats.org/officeDocument/2006/relationships/image" Target="../media/image238.png" /><Relationship Id="rId445" Type="http://schemas.openxmlformats.org/officeDocument/2006/relationships/image" Target="../media/image445.png" /><Relationship Id="rId487" Type="http://schemas.openxmlformats.org/officeDocument/2006/relationships/image" Target="../media/image487.png" /><Relationship Id="rId610" Type="http://schemas.openxmlformats.org/officeDocument/2006/relationships/image" Target="../media/image610.png" /><Relationship Id="rId291" Type="http://schemas.openxmlformats.org/officeDocument/2006/relationships/image" Target="../media/image291.png" /><Relationship Id="rId305" Type="http://schemas.openxmlformats.org/officeDocument/2006/relationships/image" Target="../media/image305.png" /><Relationship Id="rId347" Type="http://schemas.openxmlformats.org/officeDocument/2006/relationships/image" Target="../media/image347.png" /><Relationship Id="rId512" Type="http://schemas.openxmlformats.org/officeDocument/2006/relationships/image" Target="../media/image512.png" /><Relationship Id="rId44" Type="http://schemas.openxmlformats.org/officeDocument/2006/relationships/image" Target="../media/image44.png" /><Relationship Id="rId86" Type="http://schemas.openxmlformats.org/officeDocument/2006/relationships/image" Target="../media/image86.png" /><Relationship Id="rId151" Type="http://schemas.openxmlformats.org/officeDocument/2006/relationships/image" Target="../media/image151.png" /><Relationship Id="rId389" Type="http://schemas.openxmlformats.org/officeDocument/2006/relationships/image" Target="../media/image389.png" /><Relationship Id="rId554" Type="http://schemas.openxmlformats.org/officeDocument/2006/relationships/image" Target="../media/image554.png" /><Relationship Id="rId596" Type="http://schemas.openxmlformats.org/officeDocument/2006/relationships/image" Target="../media/image596.png" /><Relationship Id="rId193" Type="http://schemas.openxmlformats.org/officeDocument/2006/relationships/image" Target="../media/image193.png" /><Relationship Id="rId207" Type="http://schemas.openxmlformats.org/officeDocument/2006/relationships/image" Target="../media/image207.png" /><Relationship Id="rId249" Type="http://schemas.openxmlformats.org/officeDocument/2006/relationships/image" Target="../media/image249.png" /><Relationship Id="rId414" Type="http://schemas.openxmlformats.org/officeDocument/2006/relationships/image" Target="../media/image414.png" /><Relationship Id="rId456" Type="http://schemas.openxmlformats.org/officeDocument/2006/relationships/image" Target="../media/image456.png" /><Relationship Id="rId498" Type="http://schemas.openxmlformats.org/officeDocument/2006/relationships/image" Target="../media/image498.png" /><Relationship Id="rId621" Type="http://schemas.openxmlformats.org/officeDocument/2006/relationships/image" Target="../media/image621.png" /><Relationship Id="rId13" Type="http://schemas.openxmlformats.org/officeDocument/2006/relationships/image" Target="../media/image13.png" /><Relationship Id="rId109" Type="http://schemas.openxmlformats.org/officeDocument/2006/relationships/image" Target="../media/image109.png" /><Relationship Id="rId260" Type="http://schemas.openxmlformats.org/officeDocument/2006/relationships/image" Target="../media/image260.png" /><Relationship Id="rId316" Type="http://schemas.openxmlformats.org/officeDocument/2006/relationships/image" Target="../media/image316.png" /><Relationship Id="rId523" Type="http://schemas.openxmlformats.org/officeDocument/2006/relationships/image" Target="../media/image523.png" /><Relationship Id="rId55" Type="http://schemas.openxmlformats.org/officeDocument/2006/relationships/image" Target="../media/image55.png" /><Relationship Id="rId97" Type="http://schemas.openxmlformats.org/officeDocument/2006/relationships/image" Target="../media/image97.png" /><Relationship Id="rId120" Type="http://schemas.openxmlformats.org/officeDocument/2006/relationships/image" Target="../media/image120.png" /><Relationship Id="rId358" Type="http://schemas.openxmlformats.org/officeDocument/2006/relationships/image" Target="../media/image358.png" /><Relationship Id="rId565" Type="http://schemas.openxmlformats.org/officeDocument/2006/relationships/image" Target="../media/image565.png" /><Relationship Id="rId162" Type="http://schemas.openxmlformats.org/officeDocument/2006/relationships/image" Target="../media/image162.png" /><Relationship Id="rId218" Type="http://schemas.openxmlformats.org/officeDocument/2006/relationships/image" Target="../media/image218.png" /><Relationship Id="rId425" Type="http://schemas.openxmlformats.org/officeDocument/2006/relationships/image" Target="../media/image425.png" /><Relationship Id="rId467" Type="http://schemas.openxmlformats.org/officeDocument/2006/relationships/image" Target="../media/image467.png" /><Relationship Id="rId271" Type="http://schemas.openxmlformats.org/officeDocument/2006/relationships/image" Target="../media/image271.png" /><Relationship Id="rId24" Type="http://schemas.openxmlformats.org/officeDocument/2006/relationships/image" Target="../media/image24.png" /><Relationship Id="rId66" Type="http://schemas.openxmlformats.org/officeDocument/2006/relationships/image" Target="../media/image66.png" /><Relationship Id="rId131" Type="http://schemas.openxmlformats.org/officeDocument/2006/relationships/image" Target="../media/image131.png" /><Relationship Id="rId327" Type="http://schemas.openxmlformats.org/officeDocument/2006/relationships/image" Target="../media/image327.png" /><Relationship Id="rId369" Type="http://schemas.openxmlformats.org/officeDocument/2006/relationships/image" Target="../media/image369.png" /><Relationship Id="rId534" Type="http://schemas.openxmlformats.org/officeDocument/2006/relationships/image" Target="../media/image534.png" /><Relationship Id="rId576" Type="http://schemas.openxmlformats.org/officeDocument/2006/relationships/image" Target="../media/image576.png" /><Relationship Id="rId173" Type="http://schemas.openxmlformats.org/officeDocument/2006/relationships/image" Target="../media/image173.png" /><Relationship Id="rId229" Type="http://schemas.openxmlformats.org/officeDocument/2006/relationships/image" Target="../media/image229.png" /><Relationship Id="rId380" Type="http://schemas.openxmlformats.org/officeDocument/2006/relationships/image" Target="../media/image380.png" /><Relationship Id="rId436" Type="http://schemas.openxmlformats.org/officeDocument/2006/relationships/image" Target="../media/image436.png" /><Relationship Id="rId601" Type="http://schemas.openxmlformats.org/officeDocument/2006/relationships/image" Target="../media/image601.png" /><Relationship Id="rId240" Type="http://schemas.openxmlformats.org/officeDocument/2006/relationships/image" Target="../media/image240.png" /><Relationship Id="rId478" Type="http://schemas.openxmlformats.org/officeDocument/2006/relationships/image" Target="../media/image478.png" /><Relationship Id="rId35" Type="http://schemas.openxmlformats.org/officeDocument/2006/relationships/image" Target="../media/image35.png" /><Relationship Id="rId77" Type="http://schemas.openxmlformats.org/officeDocument/2006/relationships/image" Target="../media/image77.png" /><Relationship Id="rId100" Type="http://schemas.openxmlformats.org/officeDocument/2006/relationships/image" Target="../media/image100.png" /><Relationship Id="rId282" Type="http://schemas.openxmlformats.org/officeDocument/2006/relationships/image" Target="../media/image282.png" /><Relationship Id="rId338" Type="http://schemas.openxmlformats.org/officeDocument/2006/relationships/image" Target="../media/image338.png" /><Relationship Id="rId503" Type="http://schemas.openxmlformats.org/officeDocument/2006/relationships/image" Target="../media/image503.png" /><Relationship Id="rId545" Type="http://schemas.openxmlformats.org/officeDocument/2006/relationships/image" Target="../media/image545.png" /><Relationship Id="rId587" Type="http://schemas.openxmlformats.org/officeDocument/2006/relationships/image" Target="../media/image587.png" /><Relationship Id="rId8" Type="http://schemas.openxmlformats.org/officeDocument/2006/relationships/image" Target="../media/image8.png" /><Relationship Id="rId142" Type="http://schemas.openxmlformats.org/officeDocument/2006/relationships/image" Target="../media/image142.png" /><Relationship Id="rId184" Type="http://schemas.openxmlformats.org/officeDocument/2006/relationships/image" Target="../media/image184.png" /><Relationship Id="rId391" Type="http://schemas.openxmlformats.org/officeDocument/2006/relationships/image" Target="../media/image391.png" /><Relationship Id="rId405" Type="http://schemas.openxmlformats.org/officeDocument/2006/relationships/image" Target="../media/image405.png" /><Relationship Id="rId447" Type="http://schemas.openxmlformats.org/officeDocument/2006/relationships/image" Target="../media/image447.png" /><Relationship Id="rId612" Type="http://schemas.openxmlformats.org/officeDocument/2006/relationships/image" Target="../media/image612.png" /><Relationship Id="rId251" Type="http://schemas.openxmlformats.org/officeDocument/2006/relationships/image" Target="../media/image251.png" /><Relationship Id="rId489" Type="http://schemas.openxmlformats.org/officeDocument/2006/relationships/image" Target="../media/image489.png" /><Relationship Id="rId46" Type="http://schemas.openxmlformats.org/officeDocument/2006/relationships/image" Target="../media/image46.png" /><Relationship Id="rId293" Type="http://schemas.openxmlformats.org/officeDocument/2006/relationships/image" Target="../media/image293.png" /><Relationship Id="rId307" Type="http://schemas.openxmlformats.org/officeDocument/2006/relationships/image" Target="../media/image307.png" /><Relationship Id="rId349" Type="http://schemas.openxmlformats.org/officeDocument/2006/relationships/image" Target="../media/image349.png" /><Relationship Id="rId514" Type="http://schemas.openxmlformats.org/officeDocument/2006/relationships/image" Target="../media/image514.png" /><Relationship Id="rId556" Type="http://schemas.openxmlformats.org/officeDocument/2006/relationships/image" Target="../media/image556.png" /><Relationship Id="rId88" Type="http://schemas.openxmlformats.org/officeDocument/2006/relationships/image" Target="../media/image88.png" /><Relationship Id="rId111" Type="http://schemas.openxmlformats.org/officeDocument/2006/relationships/image" Target="../media/image111.png" /><Relationship Id="rId153" Type="http://schemas.openxmlformats.org/officeDocument/2006/relationships/image" Target="../media/image153.png" /><Relationship Id="rId195" Type="http://schemas.openxmlformats.org/officeDocument/2006/relationships/image" Target="../media/image195.png" /><Relationship Id="rId209" Type="http://schemas.openxmlformats.org/officeDocument/2006/relationships/image" Target="../media/image209.png" /><Relationship Id="rId360" Type="http://schemas.openxmlformats.org/officeDocument/2006/relationships/image" Target="../media/image360.png" /><Relationship Id="rId416" Type="http://schemas.openxmlformats.org/officeDocument/2006/relationships/image" Target="../media/image416.png" /><Relationship Id="rId598" Type="http://schemas.openxmlformats.org/officeDocument/2006/relationships/image" Target="../media/image598.png" /><Relationship Id="rId220" Type="http://schemas.openxmlformats.org/officeDocument/2006/relationships/image" Target="../media/image220.png" /><Relationship Id="rId458" Type="http://schemas.openxmlformats.org/officeDocument/2006/relationships/image" Target="../media/image458.png" /><Relationship Id="rId623" Type="http://schemas.openxmlformats.org/officeDocument/2006/relationships/image" Target="../media/image623.png" /><Relationship Id="rId15" Type="http://schemas.openxmlformats.org/officeDocument/2006/relationships/image" Target="../media/image15.png" /><Relationship Id="rId57" Type="http://schemas.openxmlformats.org/officeDocument/2006/relationships/image" Target="../media/image57.png" /><Relationship Id="rId262" Type="http://schemas.openxmlformats.org/officeDocument/2006/relationships/image" Target="../media/image262.png" /><Relationship Id="rId318" Type="http://schemas.openxmlformats.org/officeDocument/2006/relationships/image" Target="../media/image318.png" /><Relationship Id="rId525" Type="http://schemas.openxmlformats.org/officeDocument/2006/relationships/image" Target="../media/image525.png" /><Relationship Id="rId567" Type="http://schemas.openxmlformats.org/officeDocument/2006/relationships/image" Target="../media/image567.png" /><Relationship Id="rId99" Type="http://schemas.openxmlformats.org/officeDocument/2006/relationships/image" Target="../media/image99.png" /><Relationship Id="rId122" Type="http://schemas.openxmlformats.org/officeDocument/2006/relationships/image" Target="../media/image122.png" /><Relationship Id="rId164" Type="http://schemas.openxmlformats.org/officeDocument/2006/relationships/image" Target="../media/image164.png" /><Relationship Id="rId371" Type="http://schemas.openxmlformats.org/officeDocument/2006/relationships/image" Target="../media/image371.png" /><Relationship Id="rId427" Type="http://schemas.openxmlformats.org/officeDocument/2006/relationships/image" Target="../media/image427.png" /><Relationship Id="rId469" Type="http://schemas.openxmlformats.org/officeDocument/2006/relationships/image" Target="../media/image469.png" /><Relationship Id="rId26" Type="http://schemas.openxmlformats.org/officeDocument/2006/relationships/image" Target="../media/image26.png" /><Relationship Id="rId231" Type="http://schemas.openxmlformats.org/officeDocument/2006/relationships/image" Target="../media/image231.png" /><Relationship Id="rId273" Type="http://schemas.openxmlformats.org/officeDocument/2006/relationships/image" Target="../media/image273.png" /><Relationship Id="rId329" Type="http://schemas.openxmlformats.org/officeDocument/2006/relationships/image" Target="../media/image329.png" /><Relationship Id="rId480" Type="http://schemas.openxmlformats.org/officeDocument/2006/relationships/image" Target="../media/image480.png" /><Relationship Id="rId536" Type="http://schemas.openxmlformats.org/officeDocument/2006/relationships/image" Target="../media/image536.png" /><Relationship Id="rId68" Type="http://schemas.openxmlformats.org/officeDocument/2006/relationships/image" Target="../media/image68.png" /><Relationship Id="rId133" Type="http://schemas.openxmlformats.org/officeDocument/2006/relationships/image" Target="../media/image133.png" /><Relationship Id="rId175" Type="http://schemas.openxmlformats.org/officeDocument/2006/relationships/image" Target="../media/image175.png" /><Relationship Id="rId340" Type="http://schemas.openxmlformats.org/officeDocument/2006/relationships/image" Target="../media/image340.png" /><Relationship Id="rId578" Type="http://schemas.openxmlformats.org/officeDocument/2006/relationships/image" Target="../media/image578.png" /><Relationship Id="rId200" Type="http://schemas.openxmlformats.org/officeDocument/2006/relationships/image" Target="../media/image200.png" /><Relationship Id="rId382" Type="http://schemas.openxmlformats.org/officeDocument/2006/relationships/image" Target="../media/image382.png" /><Relationship Id="rId438" Type="http://schemas.openxmlformats.org/officeDocument/2006/relationships/image" Target="../media/image438.png" /><Relationship Id="rId603" Type="http://schemas.openxmlformats.org/officeDocument/2006/relationships/image" Target="../media/image603.png" /><Relationship Id="rId242" Type="http://schemas.openxmlformats.org/officeDocument/2006/relationships/image" Target="../media/image242.png" /><Relationship Id="rId284" Type="http://schemas.openxmlformats.org/officeDocument/2006/relationships/image" Target="../media/image284.png" /><Relationship Id="rId491" Type="http://schemas.openxmlformats.org/officeDocument/2006/relationships/image" Target="../media/image491.png" /><Relationship Id="rId505" Type="http://schemas.openxmlformats.org/officeDocument/2006/relationships/image" Target="../media/image505.png" /><Relationship Id="rId37" Type="http://schemas.openxmlformats.org/officeDocument/2006/relationships/image" Target="../media/image37.png" /><Relationship Id="rId79" Type="http://schemas.openxmlformats.org/officeDocument/2006/relationships/image" Target="../media/image79.png" /><Relationship Id="rId102" Type="http://schemas.openxmlformats.org/officeDocument/2006/relationships/image" Target="../media/image102.png" /><Relationship Id="rId144" Type="http://schemas.openxmlformats.org/officeDocument/2006/relationships/image" Target="../media/image144.png" /><Relationship Id="rId547" Type="http://schemas.openxmlformats.org/officeDocument/2006/relationships/image" Target="../media/image547.png" /><Relationship Id="rId589" Type="http://schemas.openxmlformats.org/officeDocument/2006/relationships/image" Target="../media/image589.png" /><Relationship Id="rId90" Type="http://schemas.openxmlformats.org/officeDocument/2006/relationships/image" Target="../media/image90.png" /><Relationship Id="rId186" Type="http://schemas.openxmlformats.org/officeDocument/2006/relationships/image" Target="../media/image186.png" /><Relationship Id="rId351" Type="http://schemas.openxmlformats.org/officeDocument/2006/relationships/image" Target="../media/image351.png" /><Relationship Id="rId393" Type="http://schemas.openxmlformats.org/officeDocument/2006/relationships/image" Target="../media/image393.png" /><Relationship Id="rId407" Type="http://schemas.openxmlformats.org/officeDocument/2006/relationships/image" Target="../media/image407.png" /><Relationship Id="rId449" Type="http://schemas.openxmlformats.org/officeDocument/2006/relationships/image" Target="../media/image449.png" /><Relationship Id="rId614" Type="http://schemas.openxmlformats.org/officeDocument/2006/relationships/image" Target="../media/image614.png" /><Relationship Id="rId211" Type="http://schemas.openxmlformats.org/officeDocument/2006/relationships/image" Target="../media/image211.png" /><Relationship Id="rId253" Type="http://schemas.openxmlformats.org/officeDocument/2006/relationships/image" Target="../media/image253.png" /><Relationship Id="rId295" Type="http://schemas.openxmlformats.org/officeDocument/2006/relationships/image" Target="../media/image295.png" /><Relationship Id="rId309" Type="http://schemas.openxmlformats.org/officeDocument/2006/relationships/image" Target="../media/image309.png" /><Relationship Id="rId460" Type="http://schemas.openxmlformats.org/officeDocument/2006/relationships/image" Target="../media/image460.png" /><Relationship Id="rId516" Type="http://schemas.openxmlformats.org/officeDocument/2006/relationships/image" Target="../media/image516.png" /><Relationship Id="rId48" Type="http://schemas.openxmlformats.org/officeDocument/2006/relationships/image" Target="../media/image48.png" /><Relationship Id="rId113" Type="http://schemas.openxmlformats.org/officeDocument/2006/relationships/image" Target="../media/image113.png" /><Relationship Id="rId320" Type="http://schemas.openxmlformats.org/officeDocument/2006/relationships/image" Target="../media/image320.png" /><Relationship Id="rId558" Type="http://schemas.openxmlformats.org/officeDocument/2006/relationships/image" Target="../media/image558.png" /><Relationship Id="rId155" Type="http://schemas.openxmlformats.org/officeDocument/2006/relationships/image" Target="../media/image155.png" /><Relationship Id="rId197" Type="http://schemas.openxmlformats.org/officeDocument/2006/relationships/image" Target="../media/image197.png" /><Relationship Id="rId362" Type="http://schemas.openxmlformats.org/officeDocument/2006/relationships/image" Target="../media/image362.png" /><Relationship Id="rId418" Type="http://schemas.openxmlformats.org/officeDocument/2006/relationships/image" Target="../media/image418.png" /><Relationship Id="rId625" Type="http://schemas.openxmlformats.org/officeDocument/2006/relationships/image" Target="../media/image625.png" 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1.png" /><Relationship Id="rId2" Type="http://schemas.openxmlformats.org/officeDocument/2006/relationships/image" Target="../media/image630.png" /><Relationship Id="rId1" Type="http://schemas.openxmlformats.org/officeDocument/2006/relationships/image" Target="../media/image629.png" /><Relationship Id="rId4" Type="http://schemas.openxmlformats.org/officeDocument/2006/relationships/image" Target="../media/image632.png" 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9525</xdr:rowOff>
    </xdr:from>
    <xdr:to>
      <xdr:col>0</xdr:col>
      <xdr:colOff>715010</xdr:colOff>
      <xdr:row>0</xdr:row>
      <xdr:rowOff>720725</xdr:rowOff>
    </xdr:to>
    <xdr:pic>
      <xdr:nvPicPr>
        <xdr:cNvPr id="2" name="图片 1" descr="7ae054d913a6a8141d6a032e9c43607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9525"/>
          <a:ext cx="705485" cy="711200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158750</xdr:colOff>
      <xdr:row>3</xdr:row>
      <xdr:rowOff>47625</xdr:rowOff>
    </xdr:from>
    <xdr:to>
      <xdr:col>0</xdr:col>
      <xdr:colOff>2016125</xdr:colOff>
      <xdr:row>3</xdr:row>
      <xdr:rowOff>1476375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750" y="1636395"/>
          <a:ext cx="1857375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4</xdr:row>
      <xdr:rowOff>31750</xdr:rowOff>
    </xdr:from>
    <xdr:to>
      <xdr:col>0</xdr:col>
      <xdr:colOff>1993265</xdr:colOff>
      <xdr:row>4</xdr:row>
      <xdr:rowOff>1474470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1925" y="3157220"/>
          <a:ext cx="1831340" cy="144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228600</xdr:colOff>
      <xdr:row>5</xdr:row>
      <xdr:rowOff>22225</xdr:rowOff>
    </xdr:from>
    <xdr:to>
      <xdr:col>0</xdr:col>
      <xdr:colOff>1958340</xdr:colOff>
      <xdr:row>5</xdr:row>
      <xdr:rowOff>1479550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8600" y="4684395"/>
          <a:ext cx="1729740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7</xdr:row>
      <xdr:rowOff>22225</xdr:rowOff>
    </xdr:from>
    <xdr:to>
      <xdr:col>0</xdr:col>
      <xdr:colOff>1933575</xdr:colOff>
      <xdr:row>7</xdr:row>
      <xdr:rowOff>1510665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825" y="7757795"/>
          <a:ext cx="1809750" cy="148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6</xdr:row>
      <xdr:rowOff>69850</xdr:rowOff>
    </xdr:from>
    <xdr:to>
      <xdr:col>0</xdr:col>
      <xdr:colOff>1953260</xdr:colOff>
      <xdr:row>6</xdr:row>
      <xdr:rowOff>1478915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450" y="6268720"/>
          <a:ext cx="1781810" cy="140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</xdr:colOff>
      <xdr:row>109</xdr:row>
      <xdr:rowOff>101600</xdr:rowOff>
    </xdr:from>
    <xdr:to>
      <xdr:col>0</xdr:col>
      <xdr:colOff>2191385</xdr:colOff>
      <xdr:row>109</xdr:row>
      <xdr:rowOff>1254125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575" y="167247570"/>
          <a:ext cx="216281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409575</xdr:colOff>
      <xdr:row>108</xdr:row>
      <xdr:rowOff>85725</xdr:rowOff>
    </xdr:from>
    <xdr:to>
      <xdr:col>0</xdr:col>
      <xdr:colOff>1857375</xdr:colOff>
      <xdr:row>108</xdr:row>
      <xdr:rowOff>1914525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09575" y="165288595"/>
          <a:ext cx="144780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110</xdr:row>
      <xdr:rowOff>219075</xdr:rowOff>
    </xdr:from>
    <xdr:to>
      <xdr:col>0</xdr:col>
      <xdr:colOff>2197100</xdr:colOff>
      <xdr:row>110</xdr:row>
      <xdr:rowOff>988695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525" y="168711245"/>
          <a:ext cx="2187575" cy="769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409575</xdr:colOff>
      <xdr:row>112</xdr:row>
      <xdr:rowOff>47625</xdr:rowOff>
    </xdr:from>
    <xdr:to>
      <xdr:col>0</xdr:col>
      <xdr:colOff>1915160</xdr:colOff>
      <xdr:row>112</xdr:row>
      <xdr:rowOff>1332865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9575" y="171282995"/>
          <a:ext cx="1505585" cy="128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111</xdr:row>
      <xdr:rowOff>57150</xdr:rowOff>
    </xdr:from>
    <xdr:to>
      <xdr:col>0</xdr:col>
      <xdr:colOff>2218055</xdr:colOff>
      <xdr:row>111</xdr:row>
      <xdr:rowOff>1271905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150" y="169895520"/>
          <a:ext cx="2160905" cy="1214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447675</xdr:colOff>
      <xdr:row>113</xdr:row>
      <xdr:rowOff>60325</xdr:rowOff>
    </xdr:from>
    <xdr:to>
      <xdr:col>0</xdr:col>
      <xdr:colOff>1962150</xdr:colOff>
      <xdr:row>113</xdr:row>
      <xdr:rowOff>1155700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7675" y="172692695"/>
          <a:ext cx="1514475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504825</xdr:colOff>
      <xdr:row>114</xdr:row>
      <xdr:rowOff>85725</xdr:rowOff>
    </xdr:from>
    <xdr:to>
      <xdr:col>0</xdr:col>
      <xdr:colOff>1972310</xdr:colOff>
      <xdr:row>114</xdr:row>
      <xdr:rowOff>1169670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04825" y="173937295"/>
          <a:ext cx="1467485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457200</xdr:colOff>
      <xdr:row>115</xdr:row>
      <xdr:rowOff>57150</xdr:rowOff>
    </xdr:from>
    <xdr:to>
      <xdr:col>0</xdr:col>
      <xdr:colOff>1924050</xdr:colOff>
      <xdr:row>115</xdr:row>
      <xdr:rowOff>1153160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7200" y="175127920"/>
          <a:ext cx="1466850" cy="1096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419100</xdr:colOff>
      <xdr:row>128</xdr:row>
      <xdr:rowOff>85725</xdr:rowOff>
    </xdr:from>
    <xdr:to>
      <xdr:col>0</xdr:col>
      <xdr:colOff>1858010</xdr:colOff>
      <xdr:row>128</xdr:row>
      <xdr:rowOff>1162050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19100" y="194955795"/>
          <a:ext cx="143891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466725</xdr:colOff>
      <xdr:row>129</xdr:row>
      <xdr:rowOff>66675</xdr:rowOff>
    </xdr:from>
    <xdr:to>
      <xdr:col>0</xdr:col>
      <xdr:colOff>1838325</xdr:colOff>
      <xdr:row>129</xdr:row>
      <xdr:rowOff>1158875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66725" y="196155945"/>
          <a:ext cx="1371600" cy="1092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130</xdr:row>
      <xdr:rowOff>76200</xdr:rowOff>
    </xdr:from>
    <xdr:to>
      <xdr:col>0</xdr:col>
      <xdr:colOff>1857375</xdr:colOff>
      <xdr:row>130</xdr:row>
      <xdr:rowOff>1158875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81000" y="197384670"/>
          <a:ext cx="1476375" cy="1082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314325</xdr:colOff>
      <xdr:row>119</xdr:row>
      <xdr:rowOff>38100</xdr:rowOff>
    </xdr:from>
    <xdr:to>
      <xdr:col>0</xdr:col>
      <xdr:colOff>2058035</xdr:colOff>
      <xdr:row>119</xdr:row>
      <xdr:rowOff>1515110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4325" y="180138070"/>
          <a:ext cx="1743710" cy="1477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120</xdr:row>
      <xdr:rowOff>38100</xdr:rowOff>
    </xdr:from>
    <xdr:to>
      <xdr:col>0</xdr:col>
      <xdr:colOff>2019300</xdr:colOff>
      <xdr:row>120</xdr:row>
      <xdr:rowOff>1485900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95275" y="181700170"/>
          <a:ext cx="172402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247650</xdr:colOff>
      <xdr:row>121</xdr:row>
      <xdr:rowOff>57150</xdr:rowOff>
    </xdr:from>
    <xdr:to>
      <xdr:col>0</xdr:col>
      <xdr:colOff>1981200</xdr:colOff>
      <xdr:row>121</xdr:row>
      <xdr:rowOff>1499870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47650" y="183281320"/>
          <a:ext cx="1733550" cy="144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149225</xdr:colOff>
      <xdr:row>133</xdr:row>
      <xdr:rowOff>44450</xdr:rowOff>
    </xdr:from>
    <xdr:to>
      <xdr:col>0</xdr:col>
      <xdr:colOff>2229485</xdr:colOff>
      <xdr:row>133</xdr:row>
      <xdr:rowOff>1369060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9225" y="201086720"/>
          <a:ext cx="2080260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96520</xdr:colOff>
      <xdr:row>134</xdr:row>
      <xdr:rowOff>41275</xdr:rowOff>
    </xdr:from>
    <xdr:to>
      <xdr:col>0</xdr:col>
      <xdr:colOff>2230755</xdr:colOff>
      <xdr:row>134</xdr:row>
      <xdr:rowOff>1405255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6520" y="202480545"/>
          <a:ext cx="2134235" cy="136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98425</xdr:colOff>
      <xdr:row>131</xdr:row>
      <xdr:rowOff>130175</xdr:rowOff>
    </xdr:from>
    <xdr:to>
      <xdr:col>0</xdr:col>
      <xdr:colOff>2272665</xdr:colOff>
      <xdr:row>131</xdr:row>
      <xdr:rowOff>1109980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8425" y="198657845"/>
          <a:ext cx="21742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134620</xdr:colOff>
      <xdr:row>132</xdr:row>
      <xdr:rowOff>28575</xdr:rowOff>
    </xdr:from>
    <xdr:to>
      <xdr:col>0</xdr:col>
      <xdr:colOff>2116455</xdr:colOff>
      <xdr:row>132</xdr:row>
      <xdr:rowOff>1269365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4620" y="199737345"/>
          <a:ext cx="1981835" cy="1240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98425</xdr:colOff>
      <xdr:row>135</xdr:row>
      <xdr:rowOff>92075</xdr:rowOff>
    </xdr:from>
    <xdr:to>
      <xdr:col>0</xdr:col>
      <xdr:colOff>2296795</xdr:colOff>
      <xdr:row>135</xdr:row>
      <xdr:rowOff>1388110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8425" y="203991845"/>
          <a:ext cx="2198370" cy="129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34925</xdr:colOff>
      <xdr:row>136</xdr:row>
      <xdr:rowOff>69850</xdr:rowOff>
    </xdr:from>
    <xdr:to>
      <xdr:col>0</xdr:col>
      <xdr:colOff>2221865</xdr:colOff>
      <xdr:row>136</xdr:row>
      <xdr:rowOff>1379220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4925" y="205531720"/>
          <a:ext cx="2186940" cy="1309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137</xdr:row>
      <xdr:rowOff>85725</xdr:rowOff>
    </xdr:from>
    <xdr:to>
      <xdr:col>0</xdr:col>
      <xdr:colOff>2271395</xdr:colOff>
      <xdr:row>137</xdr:row>
      <xdr:rowOff>1059815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4775" y="207109695"/>
          <a:ext cx="21666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138</xdr:row>
      <xdr:rowOff>142875</xdr:rowOff>
    </xdr:from>
    <xdr:to>
      <xdr:col>0</xdr:col>
      <xdr:colOff>1899920</xdr:colOff>
      <xdr:row>138</xdr:row>
      <xdr:rowOff>1526540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71450" y="208386045"/>
          <a:ext cx="1728470" cy="1383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291465</xdr:colOff>
      <xdr:row>139</xdr:row>
      <xdr:rowOff>92710</xdr:rowOff>
    </xdr:from>
    <xdr:to>
      <xdr:col>0</xdr:col>
      <xdr:colOff>1974850</xdr:colOff>
      <xdr:row>139</xdr:row>
      <xdr:rowOff>1490980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91465" y="210037680"/>
          <a:ext cx="1683385" cy="139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223520</xdr:colOff>
      <xdr:row>140</xdr:row>
      <xdr:rowOff>147955</xdr:rowOff>
    </xdr:from>
    <xdr:to>
      <xdr:col>0</xdr:col>
      <xdr:colOff>1896745</xdr:colOff>
      <xdr:row>140</xdr:row>
      <xdr:rowOff>1472565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23520" y="211731225"/>
          <a:ext cx="1673225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153670</xdr:colOff>
      <xdr:row>141</xdr:row>
      <xdr:rowOff>131445</xdr:rowOff>
    </xdr:from>
    <xdr:to>
      <xdr:col>0</xdr:col>
      <xdr:colOff>2014220</xdr:colOff>
      <xdr:row>141</xdr:row>
      <xdr:rowOff>1632585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3670" y="213276815"/>
          <a:ext cx="1860550" cy="150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142</xdr:row>
      <xdr:rowOff>142240</xdr:rowOff>
    </xdr:from>
    <xdr:to>
      <xdr:col>0</xdr:col>
      <xdr:colOff>1993265</xdr:colOff>
      <xdr:row>142</xdr:row>
      <xdr:rowOff>1600200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2400" y="214951310"/>
          <a:ext cx="1840865" cy="145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314325</xdr:colOff>
      <xdr:row>146</xdr:row>
      <xdr:rowOff>38100</xdr:rowOff>
    </xdr:from>
    <xdr:to>
      <xdr:col>0</xdr:col>
      <xdr:colOff>2029460</xdr:colOff>
      <xdr:row>146</xdr:row>
      <xdr:rowOff>1482725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14325" y="221438470"/>
          <a:ext cx="1715135" cy="1444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314325</xdr:colOff>
      <xdr:row>144</xdr:row>
      <xdr:rowOff>66675</xdr:rowOff>
    </xdr:from>
    <xdr:to>
      <xdr:col>0</xdr:col>
      <xdr:colOff>2067560</xdr:colOff>
      <xdr:row>144</xdr:row>
      <xdr:rowOff>1478280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14325" y="218342845"/>
          <a:ext cx="1753235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143</xdr:row>
      <xdr:rowOff>66675</xdr:rowOff>
    </xdr:from>
    <xdr:to>
      <xdr:col>0</xdr:col>
      <xdr:colOff>1934210</xdr:colOff>
      <xdr:row>143</xdr:row>
      <xdr:rowOff>1479550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38125" y="216780745"/>
          <a:ext cx="1696085" cy="141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247650</xdr:colOff>
      <xdr:row>145</xdr:row>
      <xdr:rowOff>66675</xdr:rowOff>
    </xdr:from>
    <xdr:to>
      <xdr:col>0</xdr:col>
      <xdr:colOff>2019935</xdr:colOff>
      <xdr:row>145</xdr:row>
      <xdr:rowOff>1517650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47650" y="219904945"/>
          <a:ext cx="1772285" cy="145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147</xdr:row>
      <xdr:rowOff>66675</xdr:rowOff>
    </xdr:from>
    <xdr:to>
      <xdr:col>0</xdr:col>
      <xdr:colOff>1981200</xdr:colOff>
      <xdr:row>147</xdr:row>
      <xdr:rowOff>1510665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0975" y="223029145"/>
          <a:ext cx="1800225" cy="1443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142240</xdr:colOff>
      <xdr:row>148</xdr:row>
      <xdr:rowOff>57785</xdr:rowOff>
    </xdr:from>
    <xdr:to>
      <xdr:col>0</xdr:col>
      <xdr:colOff>2000885</xdr:colOff>
      <xdr:row>148</xdr:row>
      <xdr:rowOff>1504950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42240" y="224582355"/>
          <a:ext cx="1858645" cy="1447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149</xdr:row>
      <xdr:rowOff>57150</xdr:rowOff>
    </xdr:from>
    <xdr:to>
      <xdr:col>0</xdr:col>
      <xdr:colOff>1977390</xdr:colOff>
      <xdr:row>149</xdr:row>
      <xdr:rowOff>1485265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1450" y="226143820"/>
          <a:ext cx="1805940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266700</xdr:colOff>
      <xdr:row>150</xdr:row>
      <xdr:rowOff>95250</xdr:rowOff>
    </xdr:from>
    <xdr:to>
      <xdr:col>0</xdr:col>
      <xdr:colOff>2038985</xdr:colOff>
      <xdr:row>150</xdr:row>
      <xdr:rowOff>1514475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6700" y="227744020"/>
          <a:ext cx="1772285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257175</xdr:colOff>
      <xdr:row>151</xdr:row>
      <xdr:rowOff>85725</xdr:rowOff>
    </xdr:from>
    <xdr:to>
      <xdr:col>0</xdr:col>
      <xdr:colOff>2028825</xdr:colOff>
      <xdr:row>151</xdr:row>
      <xdr:rowOff>1485265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57175" y="229296595"/>
          <a:ext cx="1771650" cy="139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152</xdr:row>
      <xdr:rowOff>85725</xdr:rowOff>
    </xdr:from>
    <xdr:to>
      <xdr:col>0</xdr:col>
      <xdr:colOff>2017395</xdr:colOff>
      <xdr:row>152</xdr:row>
      <xdr:rowOff>1485900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85750" y="230858695"/>
          <a:ext cx="1731645" cy="140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153</xdr:row>
      <xdr:rowOff>66675</xdr:rowOff>
    </xdr:from>
    <xdr:to>
      <xdr:col>0</xdr:col>
      <xdr:colOff>1991360</xdr:colOff>
      <xdr:row>153</xdr:row>
      <xdr:rowOff>1496060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0500" y="232401745"/>
          <a:ext cx="1800860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155</xdr:row>
      <xdr:rowOff>104775</xdr:rowOff>
    </xdr:from>
    <xdr:to>
      <xdr:col>0</xdr:col>
      <xdr:colOff>2063115</xdr:colOff>
      <xdr:row>155</xdr:row>
      <xdr:rowOff>1476375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00025" y="235564045"/>
          <a:ext cx="1863090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154</xdr:row>
      <xdr:rowOff>28575</xdr:rowOff>
    </xdr:from>
    <xdr:to>
      <xdr:col>0</xdr:col>
      <xdr:colOff>2038350</xdr:colOff>
      <xdr:row>154</xdr:row>
      <xdr:rowOff>1483995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00025" y="233925745"/>
          <a:ext cx="1838325" cy="145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156</xdr:row>
      <xdr:rowOff>19050</xdr:rowOff>
    </xdr:from>
    <xdr:to>
      <xdr:col>0</xdr:col>
      <xdr:colOff>2077085</xdr:colOff>
      <xdr:row>156</xdr:row>
      <xdr:rowOff>1487170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3350" y="237040420"/>
          <a:ext cx="1943735" cy="1468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203</xdr:row>
      <xdr:rowOff>60325</xdr:rowOff>
    </xdr:from>
    <xdr:to>
      <xdr:col>0</xdr:col>
      <xdr:colOff>2152650</xdr:colOff>
      <xdr:row>203</xdr:row>
      <xdr:rowOff>1694180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8100" y="315653420"/>
          <a:ext cx="2114550" cy="1633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</xdr:colOff>
      <xdr:row>204</xdr:row>
      <xdr:rowOff>139700</xdr:rowOff>
    </xdr:from>
    <xdr:to>
      <xdr:col>0</xdr:col>
      <xdr:colOff>2187575</xdr:colOff>
      <xdr:row>204</xdr:row>
      <xdr:rowOff>1784985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050" y="317561595"/>
          <a:ext cx="2168525" cy="164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504825</xdr:colOff>
      <xdr:row>206</xdr:row>
      <xdr:rowOff>28575</xdr:rowOff>
    </xdr:from>
    <xdr:to>
      <xdr:col>0</xdr:col>
      <xdr:colOff>1866900</xdr:colOff>
      <xdr:row>206</xdr:row>
      <xdr:rowOff>1751330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04825" y="321108070"/>
          <a:ext cx="1362075" cy="1722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205</xdr:row>
      <xdr:rowOff>38100</xdr:rowOff>
    </xdr:from>
    <xdr:to>
      <xdr:col>0</xdr:col>
      <xdr:colOff>1768475</xdr:colOff>
      <xdr:row>205</xdr:row>
      <xdr:rowOff>1762760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81000" y="319288795"/>
          <a:ext cx="1387475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456565</xdr:colOff>
      <xdr:row>208</xdr:row>
      <xdr:rowOff>77470</xdr:rowOff>
    </xdr:from>
    <xdr:to>
      <xdr:col>0</xdr:col>
      <xdr:colOff>1868170</xdr:colOff>
      <xdr:row>208</xdr:row>
      <xdr:rowOff>1781810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56565" y="324890765"/>
          <a:ext cx="1411605" cy="170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341630</xdr:colOff>
      <xdr:row>207</xdr:row>
      <xdr:rowOff>47625</xdr:rowOff>
    </xdr:from>
    <xdr:to>
      <xdr:col>0</xdr:col>
      <xdr:colOff>1758950</xdr:colOff>
      <xdr:row>207</xdr:row>
      <xdr:rowOff>1772285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41630" y="322955920"/>
          <a:ext cx="1417320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201</xdr:row>
      <xdr:rowOff>98425</xdr:rowOff>
    </xdr:from>
    <xdr:to>
      <xdr:col>0</xdr:col>
      <xdr:colOff>2141220</xdr:colOff>
      <xdr:row>201</xdr:row>
      <xdr:rowOff>1727835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525" y="312033920"/>
          <a:ext cx="2131695" cy="1629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202</xdr:row>
      <xdr:rowOff>41275</xdr:rowOff>
    </xdr:from>
    <xdr:to>
      <xdr:col>0</xdr:col>
      <xdr:colOff>2192655</xdr:colOff>
      <xdr:row>202</xdr:row>
      <xdr:rowOff>1746250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6035" y="313805570"/>
          <a:ext cx="2166620" cy="170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203835</xdr:colOff>
      <xdr:row>265</xdr:row>
      <xdr:rowOff>62230</xdr:rowOff>
    </xdr:from>
    <xdr:to>
      <xdr:col>0</xdr:col>
      <xdr:colOff>2070100</xdr:colOff>
      <xdr:row>265</xdr:row>
      <xdr:rowOff>1482725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03835" y="414245425"/>
          <a:ext cx="1866265" cy="142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266</xdr:row>
      <xdr:rowOff>70485</xdr:rowOff>
    </xdr:from>
    <xdr:to>
      <xdr:col>0</xdr:col>
      <xdr:colOff>2050415</xdr:colOff>
      <xdr:row>266</xdr:row>
      <xdr:rowOff>1501775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09550" y="415777680"/>
          <a:ext cx="1840865" cy="143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29210</xdr:colOff>
      <xdr:row>267</xdr:row>
      <xdr:rowOff>74295</xdr:rowOff>
    </xdr:from>
    <xdr:to>
      <xdr:col>0</xdr:col>
      <xdr:colOff>1898015</xdr:colOff>
      <xdr:row>267</xdr:row>
      <xdr:rowOff>1482090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9210" y="417305490"/>
          <a:ext cx="1868805" cy="140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10795</xdr:colOff>
      <xdr:row>268</xdr:row>
      <xdr:rowOff>74295</xdr:rowOff>
    </xdr:from>
    <xdr:to>
      <xdr:col>0</xdr:col>
      <xdr:colOff>1924050</xdr:colOff>
      <xdr:row>268</xdr:row>
      <xdr:rowOff>1501140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795" y="418829490"/>
          <a:ext cx="1913255" cy="142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39370</xdr:colOff>
      <xdr:row>269</xdr:row>
      <xdr:rowOff>50800</xdr:rowOff>
    </xdr:from>
    <xdr:to>
      <xdr:col>0</xdr:col>
      <xdr:colOff>1898015</xdr:colOff>
      <xdr:row>269</xdr:row>
      <xdr:rowOff>1504315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9370" y="420329995"/>
          <a:ext cx="1858645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52705</xdr:colOff>
      <xdr:row>270</xdr:row>
      <xdr:rowOff>52705</xdr:rowOff>
    </xdr:from>
    <xdr:to>
      <xdr:col>0</xdr:col>
      <xdr:colOff>1871980</xdr:colOff>
      <xdr:row>270</xdr:row>
      <xdr:rowOff>1491615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2705" y="421855900"/>
          <a:ext cx="1819275" cy="143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22225</xdr:colOff>
      <xdr:row>291</xdr:row>
      <xdr:rowOff>212725</xdr:rowOff>
    </xdr:from>
    <xdr:to>
      <xdr:col>0</xdr:col>
      <xdr:colOff>2205990</xdr:colOff>
      <xdr:row>291</xdr:row>
      <xdr:rowOff>1089660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2225" y="460090520"/>
          <a:ext cx="2183765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292</xdr:row>
      <xdr:rowOff>241300</xdr:rowOff>
    </xdr:from>
    <xdr:to>
      <xdr:col>0</xdr:col>
      <xdr:colOff>2220595</xdr:colOff>
      <xdr:row>292</xdr:row>
      <xdr:rowOff>1082675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525" y="461414495"/>
          <a:ext cx="2211070" cy="84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105410</xdr:colOff>
      <xdr:row>293</xdr:row>
      <xdr:rowOff>28575</xdr:rowOff>
    </xdr:from>
    <xdr:to>
      <xdr:col>0</xdr:col>
      <xdr:colOff>2134870</xdr:colOff>
      <xdr:row>293</xdr:row>
      <xdr:rowOff>1539240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5410" y="462497170"/>
          <a:ext cx="2029460" cy="1510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294</xdr:row>
      <xdr:rowOff>177800</xdr:rowOff>
    </xdr:from>
    <xdr:to>
      <xdr:col>0</xdr:col>
      <xdr:colOff>2224405</xdr:colOff>
      <xdr:row>294</xdr:row>
      <xdr:rowOff>1029335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525" y="464284695"/>
          <a:ext cx="22148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22225</xdr:colOff>
      <xdr:row>295</xdr:row>
      <xdr:rowOff>88900</xdr:rowOff>
    </xdr:from>
    <xdr:to>
      <xdr:col>0</xdr:col>
      <xdr:colOff>2205355</xdr:colOff>
      <xdr:row>295</xdr:row>
      <xdr:rowOff>993775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2225" y="465364195"/>
          <a:ext cx="218313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149225</xdr:colOff>
      <xdr:row>296</xdr:row>
      <xdr:rowOff>34925</xdr:rowOff>
    </xdr:from>
    <xdr:to>
      <xdr:col>0</xdr:col>
      <xdr:colOff>2061845</xdr:colOff>
      <xdr:row>296</xdr:row>
      <xdr:rowOff>1490980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49225" y="466377020"/>
          <a:ext cx="1912620" cy="1456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297</xdr:row>
      <xdr:rowOff>34290</xdr:rowOff>
    </xdr:from>
    <xdr:to>
      <xdr:col>0</xdr:col>
      <xdr:colOff>1997075</xdr:colOff>
      <xdr:row>297</xdr:row>
      <xdr:rowOff>1811020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90500" y="467913085"/>
          <a:ext cx="1806575" cy="177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150495</xdr:colOff>
      <xdr:row>298</xdr:row>
      <xdr:rowOff>52070</xdr:rowOff>
    </xdr:from>
    <xdr:to>
      <xdr:col>0</xdr:col>
      <xdr:colOff>2053590</xdr:colOff>
      <xdr:row>298</xdr:row>
      <xdr:rowOff>1958340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50495" y="469950165"/>
          <a:ext cx="1903095" cy="190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137160</xdr:colOff>
      <xdr:row>299</xdr:row>
      <xdr:rowOff>49530</xdr:rowOff>
    </xdr:from>
    <xdr:to>
      <xdr:col>0</xdr:col>
      <xdr:colOff>2013585</xdr:colOff>
      <xdr:row>299</xdr:row>
      <xdr:rowOff>1922145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7160" y="471966925"/>
          <a:ext cx="1876425" cy="187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153035</xdr:colOff>
      <xdr:row>300</xdr:row>
      <xdr:rowOff>33655</xdr:rowOff>
    </xdr:from>
    <xdr:to>
      <xdr:col>0</xdr:col>
      <xdr:colOff>1951355</xdr:colOff>
      <xdr:row>300</xdr:row>
      <xdr:rowOff>1940560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53035" y="473970350"/>
          <a:ext cx="1798320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196850</xdr:colOff>
      <xdr:row>301</xdr:row>
      <xdr:rowOff>55245</xdr:rowOff>
    </xdr:from>
    <xdr:to>
      <xdr:col>0</xdr:col>
      <xdr:colOff>1986915</xdr:colOff>
      <xdr:row>301</xdr:row>
      <xdr:rowOff>1815465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96850" y="476011240"/>
          <a:ext cx="1790065" cy="1760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208280</xdr:colOff>
      <xdr:row>302</xdr:row>
      <xdr:rowOff>55880</xdr:rowOff>
    </xdr:from>
    <xdr:to>
      <xdr:col>0</xdr:col>
      <xdr:colOff>2076450</xdr:colOff>
      <xdr:row>302</xdr:row>
      <xdr:rowOff>1824990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08280" y="478031175"/>
          <a:ext cx="1868170" cy="176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208915</xdr:colOff>
      <xdr:row>303</xdr:row>
      <xdr:rowOff>47625</xdr:rowOff>
    </xdr:from>
    <xdr:to>
      <xdr:col>0</xdr:col>
      <xdr:colOff>2163445</xdr:colOff>
      <xdr:row>303</xdr:row>
      <xdr:rowOff>1815465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08915" y="480042220"/>
          <a:ext cx="1954530" cy="1767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139065</xdr:colOff>
      <xdr:row>304</xdr:row>
      <xdr:rowOff>55880</xdr:rowOff>
    </xdr:from>
    <xdr:to>
      <xdr:col>0</xdr:col>
      <xdr:colOff>2050415</xdr:colOff>
      <xdr:row>304</xdr:row>
      <xdr:rowOff>1902460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39065" y="482069775"/>
          <a:ext cx="1911350" cy="184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207645</xdr:colOff>
      <xdr:row>305</xdr:row>
      <xdr:rowOff>74295</xdr:rowOff>
    </xdr:from>
    <xdr:to>
      <xdr:col>0</xdr:col>
      <xdr:colOff>2162175</xdr:colOff>
      <xdr:row>305</xdr:row>
      <xdr:rowOff>1903730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07645" y="484107490"/>
          <a:ext cx="195453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55880</xdr:colOff>
      <xdr:row>306</xdr:row>
      <xdr:rowOff>104140</xdr:rowOff>
    </xdr:from>
    <xdr:to>
      <xdr:col>0</xdr:col>
      <xdr:colOff>2087880</xdr:colOff>
      <xdr:row>306</xdr:row>
      <xdr:rowOff>1976755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5880" y="486156635"/>
          <a:ext cx="2032000" cy="187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147955</xdr:colOff>
      <xdr:row>307</xdr:row>
      <xdr:rowOff>55880</xdr:rowOff>
    </xdr:from>
    <xdr:to>
      <xdr:col>0</xdr:col>
      <xdr:colOff>2137410</xdr:colOff>
      <xdr:row>307</xdr:row>
      <xdr:rowOff>1918970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47955" y="488127675"/>
          <a:ext cx="1989455" cy="186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130810</xdr:colOff>
      <xdr:row>310</xdr:row>
      <xdr:rowOff>64770</xdr:rowOff>
    </xdr:from>
    <xdr:to>
      <xdr:col>0</xdr:col>
      <xdr:colOff>2094230</xdr:colOff>
      <xdr:row>310</xdr:row>
      <xdr:rowOff>1928495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30810" y="494194465"/>
          <a:ext cx="1963420" cy="186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121920</xdr:colOff>
      <xdr:row>309</xdr:row>
      <xdr:rowOff>56515</xdr:rowOff>
    </xdr:from>
    <xdr:to>
      <xdr:col>0</xdr:col>
      <xdr:colOff>2111375</xdr:colOff>
      <xdr:row>310</xdr:row>
      <xdr:rowOff>24130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21920" y="492166910"/>
          <a:ext cx="1989455" cy="1986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156845</xdr:colOff>
      <xdr:row>308</xdr:row>
      <xdr:rowOff>64770</xdr:rowOff>
    </xdr:from>
    <xdr:to>
      <xdr:col>0</xdr:col>
      <xdr:colOff>2154555</xdr:colOff>
      <xdr:row>308</xdr:row>
      <xdr:rowOff>1963420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56845" y="490155865"/>
          <a:ext cx="1997710" cy="189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179705</xdr:colOff>
      <xdr:row>313</xdr:row>
      <xdr:rowOff>52070</xdr:rowOff>
    </xdr:from>
    <xdr:to>
      <xdr:col>0</xdr:col>
      <xdr:colOff>2099945</xdr:colOff>
      <xdr:row>313</xdr:row>
      <xdr:rowOff>1958975</xdr:rowOff>
    </xdr:to>
    <xdr:pic>
      <xdr:nvPicPr>
        <xdr:cNvPr id="126" name="图片 125" descr="75fd2df394b5d5b67a4e9beb43f41fb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79705" y="500239665"/>
          <a:ext cx="1920240" cy="1906905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311</xdr:row>
      <xdr:rowOff>45085</xdr:rowOff>
    </xdr:from>
    <xdr:to>
      <xdr:col>0</xdr:col>
      <xdr:colOff>2110740</xdr:colOff>
      <xdr:row>311</xdr:row>
      <xdr:rowOff>1882140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65100" y="496194080"/>
          <a:ext cx="194564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165735</xdr:colOff>
      <xdr:row>312</xdr:row>
      <xdr:rowOff>38100</xdr:rowOff>
    </xdr:from>
    <xdr:to>
      <xdr:col>0</xdr:col>
      <xdr:colOff>2146300</xdr:colOff>
      <xdr:row>312</xdr:row>
      <xdr:rowOff>1927860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65735" y="498206395"/>
          <a:ext cx="1980565" cy="1889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139065</xdr:colOff>
      <xdr:row>314</xdr:row>
      <xdr:rowOff>29845</xdr:rowOff>
    </xdr:from>
    <xdr:to>
      <xdr:col>0</xdr:col>
      <xdr:colOff>2136775</xdr:colOff>
      <xdr:row>314</xdr:row>
      <xdr:rowOff>2006600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39065" y="502236740"/>
          <a:ext cx="1997710" cy="197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156845</xdr:colOff>
      <xdr:row>315</xdr:row>
      <xdr:rowOff>29845</xdr:rowOff>
    </xdr:from>
    <xdr:to>
      <xdr:col>0</xdr:col>
      <xdr:colOff>2085340</xdr:colOff>
      <xdr:row>315</xdr:row>
      <xdr:rowOff>1972310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56845" y="504256040"/>
          <a:ext cx="1928495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140970</xdr:colOff>
      <xdr:row>316</xdr:row>
      <xdr:rowOff>52705</xdr:rowOff>
    </xdr:from>
    <xdr:to>
      <xdr:col>0</xdr:col>
      <xdr:colOff>2111375</xdr:colOff>
      <xdr:row>316</xdr:row>
      <xdr:rowOff>1977390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40970" y="506298200"/>
          <a:ext cx="1970405" cy="192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130810</xdr:colOff>
      <xdr:row>317</xdr:row>
      <xdr:rowOff>47625</xdr:rowOff>
    </xdr:from>
    <xdr:to>
      <xdr:col>0</xdr:col>
      <xdr:colOff>2111375</xdr:colOff>
      <xdr:row>317</xdr:row>
      <xdr:rowOff>1946275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30810" y="508312420"/>
          <a:ext cx="1980565" cy="189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174625</xdr:colOff>
      <xdr:row>318</xdr:row>
      <xdr:rowOff>67310</xdr:rowOff>
    </xdr:from>
    <xdr:to>
      <xdr:col>0</xdr:col>
      <xdr:colOff>2172335</xdr:colOff>
      <xdr:row>318</xdr:row>
      <xdr:rowOff>2000885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74625" y="510351405"/>
          <a:ext cx="1997710" cy="193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156210</xdr:colOff>
      <xdr:row>319</xdr:row>
      <xdr:rowOff>45085</xdr:rowOff>
    </xdr:from>
    <xdr:to>
      <xdr:col>0</xdr:col>
      <xdr:colOff>2127885</xdr:colOff>
      <xdr:row>319</xdr:row>
      <xdr:rowOff>1874520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56210" y="512348480"/>
          <a:ext cx="197167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130810</xdr:colOff>
      <xdr:row>320</xdr:row>
      <xdr:rowOff>38735</xdr:rowOff>
    </xdr:from>
    <xdr:to>
      <xdr:col>0</xdr:col>
      <xdr:colOff>2162810</xdr:colOff>
      <xdr:row>320</xdr:row>
      <xdr:rowOff>1851025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30810" y="514361430"/>
          <a:ext cx="2032000" cy="1812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149860</xdr:colOff>
      <xdr:row>322</xdr:row>
      <xdr:rowOff>20320</xdr:rowOff>
    </xdr:from>
    <xdr:to>
      <xdr:col>0</xdr:col>
      <xdr:colOff>2172970</xdr:colOff>
      <xdr:row>322</xdr:row>
      <xdr:rowOff>1962150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9860" y="518381615"/>
          <a:ext cx="2023110" cy="194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130810</xdr:colOff>
      <xdr:row>321</xdr:row>
      <xdr:rowOff>48260</xdr:rowOff>
    </xdr:from>
    <xdr:to>
      <xdr:col>0</xdr:col>
      <xdr:colOff>2120265</xdr:colOff>
      <xdr:row>321</xdr:row>
      <xdr:rowOff>1842135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30810" y="516390255"/>
          <a:ext cx="1989455" cy="179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323</xdr:row>
      <xdr:rowOff>47625</xdr:rowOff>
    </xdr:from>
    <xdr:to>
      <xdr:col>0</xdr:col>
      <xdr:colOff>2162810</xdr:colOff>
      <xdr:row>323</xdr:row>
      <xdr:rowOff>1929130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4775" y="520428220"/>
          <a:ext cx="2058035" cy="1881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61595</xdr:colOff>
      <xdr:row>325</xdr:row>
      <xdr:rowOff>39370</xdr:rowOff>
    </xdr:from>
    <xdr:to>
      <xdr:col>0</xdr:col>
      <xdr:colOff>2145665</xdr:colOff>
      <xdr:row>325</xdr:row>
      <xdr:rowOff>1998345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1595" y="524458565"/>
          <a:ext cx="2084070" cy="195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87630</xdr:colOff>
      <xdr:row>324</xdr:row>
      <xdr:rowOff>56515</xdr:rowOff>
    </xdr:from>
    <xdr:to>
      <xdr:col>0</xdr:col>
      <xdr:colOff>2128520</xdr:colOff>
      <xdr:row>324</xdr:row>
      <xdr:rowOff>2007235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7630" y="522456410"/>
          <a:ext cx="2040890" cy="1950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61595</xdr:colOff>
      <xdr:row>326</xdr:row>
      <xdr:rowOff>73025</xdr:rowOff>
    </xdr:from>
    <xdr:to>
      <xdr:col>0</xdr:col>
      <xdr:colOff>2101850</xdr:colOff>
      <xdr:row>326</xdr:row>
      <xdr:rowOff>1997710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61595" y="526511520"/>
          <a:ext cx="2040255" cy="192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95885</xdr:colOff>
      <xdr:row>327</xdr:row>
      <xdr:rowOff>46990</xdr:rowOff>
    </xdr:from>
    <xdr:to>
      <xdr:col>0</xdr:col>
      <xdr:colOff>2136140</xdr:colOff>
      <xdr:row>327</xdr:row>
      <xdr:rowOff>2005965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5885" y="528504785"/>
          <a:ext cx="2040255" cy="195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63500</xdr:colOff>
      <xdr:row>328</xdr:row>
      <xdr:rowOff>74295</xdr:rowOff>
    </xdr:from>
    <xdr:to>
      <xdr:col>0</xdr:col>
      <xdr:colOff>2130425</xdr:colOff>
      <xdr:row>328</xdr:row>
      <xdr:rowOff>1990725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3500" y="530551390"/>
          <a:ext cx="2066925" cy="191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187325</xdr:colOff>
      <xdr:row>329</xdr:row>
      <xdr:rowOff>54610</xdr:rowOff>
    </xdr:from>
    <xdr:to>
      <xdr:col>0</xdr:col>
      <xdr:colOff>2237105</xdr:colOff>
      <xdr:row>329</xdr:row>
      <xdr:rowOff>1979295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87325" y="532551005"/>
          <a:ext cx="2049780" cy="192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192405</xdr:colOff>
      <xdr:row>330</xdr:row>
      <xdr:rowOff>24765</xdr:rowOff>
    </xdr:from>
    <xdr:to>
      <xdr:col>0</xdr:col>
      <xdr:colOff>2233295</xdr:colOff>
      <xdr:row>330</xdr:row>
      <xdr:rowOff>1967230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92405" y="534540460"/>
          <a:ext cx="204089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59690</xdr:colOff>
      <xdr:row>331</xdr:row>
      <xdr:rowOff>81915</xdr:rowOff>
    </xdr:from>
    <xdr:to>
      <xdr:col>0</xdr:col>
      <xdr:colOff>2134235</xdr:colOff>
      <xdr:row>331</xdr:row>
      <xdr:rowOff>1911350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9690" y="536616910"/>
          <a:ext cx="207454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332</xdr:row>
      <xdr:rowOff>43180</xdr:rowOff>
    </xdr:from>
    <xdr:to>
      <xdr:col>0</xdr:col>
      <xdr:colOff>2298700</xdr:colOff>
      <xdr:row>332</xdr:row>
      <xdr:rowOff>1924685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80975" y="538597475"/>
          <a:ext cx="2117725" cy="1881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</xdr:colOff>
      <xdr:row>333</xdr:row>
      <xdr:rowOff>58420</xdr:rowOff>
    </xdr:from>
    <xdr:to>
      <xdr:col>0</xdr:col>
      <xdr:colOff>2214880</xdr:colOff>
      <xdr:row>333</xdr:row>
      <xdr:rowOff>1887855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0960" y="540632015"/>
          <a:ext cx="215392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59055</xdr:colOff>
      <xdr:row>334</xdr:row>
      <xdr:rowOff>43180</xdr:rowOff>
    </xdr:from>
    <xdr:to>
      <xdr:col>0</xdr:col>
      <xdr:colOff>2116455</xdr:colOff>
      <xdr:row>334</xdr:row>
      <xdr:rowOff>1881505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9055" y="542636075"/>
          <a:ext cx="2057400" cy="183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73025</xdr:colOff>
      <xdr:row>336</xdr:row>
      <xdr:rowOff>137795</xdr:rowOff>
    </xdr:from>
    <xdr:to>
      <xdr:col>0</xdr:col>
      <xdr:colOff>2122805</xdr:colOff>
      <xdr:row>336</xdr:row>
      <xdr:rowOff>1896745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73025" y="546769290"/>
          <a:ext cx="2049780" cy="175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104140</xdr:colOff>
      <xdr:row>335</xdr:row>
      <xdr:rowOff>292100</xdr:rowOff>
    </xdr:from>
    <xdr:to>
      <xdr:col>0</xdr:col>
      <xdr:colOff>2213610</xdr:colOff>
      <xdr:row>335</xdr:row>
      <xdr:rowOff>1956435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04140" y="544904295"/>
          <a:ext cx="2109470" cy="166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337</xdr:row>
      <xdr:rowOff>68580</xdr:rowOff>
    </xdr:from>
    <xdr:to>
      <xdr:col>0</xdr:col>
      <xdr:colOff>2038350</xdr:colOff>
      <xdr:row>337</xdr:row>
      <xdr:rowOff>1793240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76200" y="548719375"/>
          <a:ext cx="1962150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147955</xdr:colOff>
      <xdr:row>338</xdr:row>
      <xdr:rowOff>31750</xdr:rowOff>
    </xdr:from>
    <xdr:to>
      <xdr:col>0</xdr:col>
      <xdr:colOff>2137410</xdr:colOff>
      <xdr:row>338</xdr:row>
      <xdr:rowOff>1825625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47955" y="550701845"/>
          <a:ext cx="1989455" cy="179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113030</xdr:colOff>
      <xdr:row>339</xdr:row>
      <xdr:rowOff>69850</xdr:rowOff>
    </xdr:from>
    <xdr:to>
      <xdr:col>0</xdr:col>
      <xdr:colOff>2076450</xdr:colOff>
      <xdr:row>339</xdr:row>
      <xdr:rowOff>1994535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13030" y="552759245"/>
          <a:ext cx="1963420" cy="192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210820</xdr:colOff>
      <xdr:row>340</xdr:row>
      <xdr:rowOff>121920</xdr:rowOff>
    </xdr:from>
    <xdr:to>
      <xdr:col>0</xdr:col>
      <xdr:colOff>2192020</xdr:colOff>
      <xdr:row>340</xdr:row>
      <xdr:rowOff>1752600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10820" y="554830615"/>
          <a:ext cx="1981200" cy="163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343</xdr:row>
      <xdr:rowOff>32385</xdr:rowOff>
    </xdr:from>
    <xdr:to>
      <xdr:col>0</xdr:col>
      <xdr:colOff>2091055</xdr:colOff>
      <xdr:row>343</xdr:row>
      <xdr:rowOff>1957070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76200" y="560798980"/>
          <a:ext cx="2014855" cy="192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342</xdr:row>
      <xdr:rowOff>52070</xdr:rowOff>
    </xdr:from>
    <xdr:to>
      <xdr:col>0</xdr:col>
      <xdr:colOff>2080260</xdr:colOff>
      <xdr:row>342</xdr:row>
      <xdr:rowOff>1881505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42875" y="558799365"/>
          <a:ext cx="193738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341</xdr:row>
      <xdr:rowOff>71120</xdr:rowOff>
    </xdr:from>
    <xdr:to>
      <xdr:col>0</xdr:col>
      <xdr:colOff>2080895</xdr:colOff>
      <xdr:row>341</xdr:row>
      <xdr:rowOff>1925320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2400" y="556799115"/>
          <a:ext cx="1928495" cy="185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146050</xdr:colOff>
      <xdr:row>345</xdr:row>
      <xdr:rowOff>52070</xdr:rowOff>
    </xdr:from>
    <xdr:to>
      <xdr:col>0</xdr:col>
      <xdr:colOff>2057400</xdr:colOff>
      <xdr:row>345</xdr:row>
      <xdr:rowOff>1734820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46050" y="564857265"/>
          <a:ext cx="1911350" cy="1682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147955</xdr:colOff>
      <xdr:row>344</xdr:row>
      <xdr:rowOff>93345</xdr:rowOff>
    </xdr:from>
    <xdr:to>
      <xdr:col>0</xdr:col>
      <xdr:colOff>2085340</xdr:colOff>
      <xdr:row>344</xdr:row>
      <xdr:rowOff>1955800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47955" y="562879240"/>
          <a:ext cx="1937385" cy="186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109220</xdr:colOff>
      <xdr:row>346</xdr:row>
      <xdr:rowOff>54610</xdr:rowOff>
    </xdr:from>
    <xdr:to>
      <xdr:col>0</xdr:col>
      <xdr:colOff>2081530</xdr:colOff>
      <xdr:row>346</xdr:row>
      <xdr:rowOff>1910080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9220" y="566879105"/>
          <a:ext cx="1972310" cy="185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347</xdr:row>
      <xdr:rowOff>60960</xdr:rowOff>
    </xdr:from>
    <xdr:to>
      <xdr:col>0</xdr:col>
      <xdr:colOff>2164080</xdr:colOff>
      <xdr:row>347</xdr:row>
      <xdr:rowOff>1950720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14300" y="568904755"/>
          <a:ext cx="2049780" cy="1889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140970</xdr:colOff>
      <xdr:row>348</xdr:row>
      <xdr:rowOff>69850</xdr:rowOff>
    </xdr:from>
    <xdr:to>
      <xdr:col>0</xdr:col>
      <xdr:colOff>2103755</xdr:colOff>
      <xdr:row>348</xdr:row>
      <xdr:rowOff>1907540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40970" y="570932945"/>
          <a:ext cx="196278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102235</xdr:colOff>
      <xdr:row>349</xdr:row>
      <xdr:rowOff>52705</xdr:rowOff>
    </xdr:from>
    <xdr:to>
      <xdr:col>0</xdr:col>
      <xdr:colOff>2195195</xdr:colOff>
      <xdr:row>349</xdr:row>
      <xdr:rowOff>1821815</xdr:rowOff>
    </xdr:to>
    <xdr:pic>
      <xdr:nvPicPr>
        <xdr:cNvPr id="164" name="图片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2235" y="572935100"/>
          <a:ext cx="2092960" cy="176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126365</xdr:colOff>
      <xdr:row>350</xdr:row>
      <xdr:rowOff>170180</xdr:rowOff>
    </xdr:from>
    <xdr:to>
      <xdr:col>0</xdr:col>
      <xdr:colOff>2201545</xdr:colOff>
      <xdr:row>350</xdr:row>
      <xdr:rowOff>1965325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26365" y="575071875"/>
          <a:ext cx="2075180" cy="1795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142240</xdr:colOff>
      <xdr:row>351</xdr:row>
      <xdr:rowOff>59055</xdr:rowOff>
    </xdr:from>
    <xdr:to>
      <xdr:col>0</xdr:col>
      <xdr:colOff>2157095</xdr:colOff>
      <xdr:row>351</xdr:row>
      <xdr:rowOff>1871345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42240" y="576980050"/>
          <a:ext cx="2014855" cy="1812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86995</xdr:colOff>
      <xdr:row>353</xdr:row>
      <xdr:rowOff>94615</xdr:rowOff>
    </xdr:from>
    <xdr:to>
      <xdr:col>0</xdr:col>
      <xdr:colOff>2181860</xdr:colOff>
      <xdr:row>353</xdr:row>
      <xdr:rowOff>1932305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6995" y="581054210"/>
          <a:ext cx="209486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147320</xdr:colOff>
      <xdr:row>355</xdr:row>
      <xdr:rowOff>39370</xdr:rowOff>
    </xdr:from>
    <xdr:to>
      <xdr:col>0</xdr:col>
      <xdr:colOff>2256790</xdr:colOff>
      <xdr:row>355</xdr:row>
      <xdr:rowOff>1953895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47320" y="585037565"/>
          <a:ext cx="2109470" cy="191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87630</xdr:colOff>
      <xdr:row>352</xdr:row>
      <xdr:rowOff>83185</xdr:rowOff>
    </xdr:from>
    <xdr:to>
      <xdr:col>0</xdr:col>
      <xdr:colOff>2138045</xdr:colOff>
      <xdr:row>352</xdr:row>
      <xdr:rowOff>1972945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87630" y="579023480"/>
          <a:ext cx="2050415" cy="1889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43815</xdr:colOff>
      <xdr:row>354</xdr:row>
      <xdr:rowOff>108585</xdr:rowOff>
    </xdr:from>
    <xdr:to>
      <xdr:col>0</xdr:col>
      <xdr:colOff>2144395</xdr:colOff>
      <xdr:row>354</xdr:row>
      <xdr:rowOff>1979295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43815" y="583087480"/>
          <a:ext cx="2100580" cy="187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79375</xdr:colOff>
      <xdr:row>356</xdr:row>
      <xdr:rowOff>81280</xdr:rowOff>
    </xdr:from>
    <xdr:to>
      <xdr:col>0</xdr:col>
      <xdr:colOff>2155825</xdr:colOff>
      <xdr:row>356</xdr:row>
      <xdr:rowOff>1856740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79375" y="587098775"/>
          <a:ext cx="2076450" cy="177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78740</xdr:colOff>
      <xdr:row>357</xdr:row>
      <xdr:rowOff>112395</xdr:rowOff>
    </xdr:from>
    <xdr:to>
      <xdr:col>0</xdr:col>
      <xdr:colOff>2157095</xdr:colOff>
      <xdr:row>357</xdr:row>
      <xdr:rowOff>1906905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78740" y="589123790"/>
          <a:ext cx="2078355" cy="179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81280</xdr:colOff>
      <xdr:row>358</xdr:row>
      <xdr:rowOff>46355</xdr:rowOff>
    </xdr:from>
    <xdr:to>
      <xdr:col>0</xdr:col>
      <xdr:colOff>2192655</xdr:colOff>
      <xdr:row>358</xdr:row>
      <xdr:rowOff>1945005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1280" y="591051650"/>
          <a:ext cx="2111375" cy="189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87630</xdr:colOff>
      <xdr:row>359</xdr:row>
      <xdr:rowOff>82550</xdr:rowOff>
    </xdr:from>
    <xdr:to>
      <xdr:col>0</xdr:col>
      <xdr:colOff>2172335</xdr:colOff>
      <xdr:row>359</xdr:row>
      <xdr:rowOff>1954530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87630" y="593081745"/>
          <a:ext cx="208470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61595</xdr:colOff>
      <xdr:row>360</xdr:row>
      <xdr:rowOff>59690</xdr:rowOff>
    </xdr:from>
    <xdr:to>
      <xdr:col>0</xdr:col>
      <xdr:colOff>2120265</xdr:colOff>
      <xdr:row>360</xdr:row>
      <xdr:rowOff>1924050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61595" y="595052785"/>
          <a:ext cx="2058670" cy="186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70485</xdr:colOff>
      <xdr:row>361</xdr:row>
      <xdr:rowOff>84455</xdr:rowOff>
    </xdr:from>
    <xdr:to>
      <xdr:col>0</xdr:col>
      <xdr:colOff>2146935</xdr:colOff>
      <xdr:row>361</xdr:row>
      <xdr:rowOff>1887220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70485" y="597071450"/>
          <a:ext cx="2076450" cy="180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61595</xdr:colOff>
      <xdr:row>362</xdr:row>
      <xdr:rowOff>62865</xdr:rowOff>
    </xdr:from>
    <xdr:to>
      <xdr:col>0</xdr:col>
      <xdr:colOff>2127885</xdr:colOff>
      <xdr:row>362</xdr:row>
      <xdr:rowOff>1918970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61595" y="599043760"/>
          <a:ext cx="2066290" cy="185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69850</xdr:colOff>
      <xdr:row>363</xdr:row>
      <xdr:rowOff>92075</xdr:rowOff>
    </xdr:from>
    <xdr:to>
      <xdr:col>0</xdr:col>
      <xdr:colOff>2138045</xdr:colOff>
      <xdr:row>363</xdr:row>
      <xdr:rowOff>1886585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69850" y="601066870"/>
          <a:ext cx="2068195" cy="179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70485</xdr:colOff>
      <xdr:row>364</xdr:row>
      <xdr:rowOff>74295</xdr:rowOff>
    </xdr:from>
    <xdr:to>
      <xdr:col>0</xdr:col>
      <xdr:colOff>2146300</xdr:colOff>
      <xdr:row>364</xdr:row>
      <xdr:rowOff>1947545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70485" y="603042990"/>
          <a:ext cx="2075815" cy="187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78740</xdr:colOff>
      <xdr:row>365</xdr:row>
      <xdr:rowOff>90805</xdr:rowOff>
    </xdr:from>
    <xdr:to>
      <xdr:col>0</xdr:col>
      <xdr:colOff>2138680</xdr:colOff>
      <xdr:row>365</xdr:row>
      <xdr:rowOff>1955165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78740" y="605053400"/>
          <a:ext cx="2059940" cy="186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69850</xdr:colOff>
      <xdr:row>366</xdr:row>
      <xdr:rowOff>81280</xdr:rowOff>
    </xdr:from>
    <xdr:to>
      <xdr:col>0</xdr:col>
      <xdr:colOff>2162175</xdr:colOff>
      <xdr:row>366</xdr:row>
      <xdr:rowOff>1910080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69850" y="607037775"/>
          <a:ext cx="209232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</xdr:colOff>
      <xdr:row>367</xdr:row>
      <xdr:rowOff>45720</xdr:rowOff>
    </xdr:from>
    <xdr:to>
      <xdr:col>0</xdr:col>
      <xdr:colOff>2179320</xdr:colOff>
      <xdr:row>367</xdr:row>
      <xdr:rowOff>1925955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435" y="608996115"/>
          <a:ext cx="2127885" cy="188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99695</xdr:colOff>
      <xdr:row>368</xdr:row>
      <xdr:rowOff>62230</xdr:rowOff>
    </xdr:from>
    <xdr:to>
      <xdr:col>0</xdr:col>
      <xdr:colOff>2192020</xdr:colOff>
      <xdr:row>368</xdr:row>
      <xdr:rowOff>1935480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99695" y="611006525"/>
          <a:ext cx="2092325" cy="187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92710</xdr:colOff>
      <xdr:row>369</xdr:row>
      <xdr:rowOff>62865</xdr:rowOff>
    </xdr:from>
    <xdr:to>
      <xdr:col>0</xdr:col>
      <xdr:colOff>2159000</xdr:colOff>
      <xdr:row>369</xdr:row>
      <xdr:rowOff>1943735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92710" y="613001060"/>
          <a:ext cx="2066290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76835</xdr:colOff>
      <xdr:row>370</xdr:row>
      <xdr:rowOff>53340</xdr:rowOff>
    </xdr:from>
    <xdr:to>
      <xdr:col>0</xdr:col>
      <xdr:colOff>2117090</xdr:colOff>
      <xdr:row>370</xdr:row>
      <xdr:rowOff>1863725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76835" y="614985435"/>
          <a:ext cx="2040255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78740</xdr:colOff>
      <xdr:row>371</xdr:row>
      <xdr:rowOff>85090</xdr:rowOff>
    </xdr:from>
    <xdr:to>
      <xdr:col>0</xdr:col>
      <xdr:colOff>2136775</xdr:colOff>
      <xdr:row>371</xdr:row>
      <xdr:rowOff>1870075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78740" y="617011085"/>
          <a:ext cx="2058035" cy="178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72390</xdr:colOff>
      <xdr:row>372</xdr:row>
      <xdr:rowOff>113030</xdr:rowOff>
    </xdr:from>
    <xdr:to>
      <xdr:col>0</xdr:col>
      <xdr:colOff>2139315</xdr:colOff>
      <xdr:row>372</xdr:row>
      <xdr:rowOff>1899285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72390" y="619032925"/>
          <a:ext cx="2066925" cy="1786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62230</xdr:colOff>
      <xdr:row>373</xdr:row>
      <xdr:rowOff>106045</xdr:rowOff>
    </xdr:from>
    <xdr:to>
      <xdr:col>0</xdr:col>
      <xdr:colOff>2163445</xdr:colOff>
      <xdr:row>373</xdr:row>
      <xdr:rowOff>1909445</xdr:rowOff>
    </xdr:to>
    <xdr:pic>
      <xdr:nvPicPr>
        <xdr:cNvPr id="188" name="图片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62230" y="621019840"/>
          <a:ext cx="2101215" cy="180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73025</xdr:colOff>
      <xdr:row>374</xdr:row>
      <xdr:rowOff>87630</xdr:rowOff>
    </xdr:from>
    <xdr:to>
      <xdr:col>0</xdr:col>
      <xdr:colOff>2139315</xdr:colOff>
      <xdr:row>374</xdr:row>
      <xdr:rowOff>1891030</xdr:rowOff>
    </xdr:to>
    <xdr:pic>
      <xdr:nvPicPr>
        <xdr:cNvPr id="189" name="图片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73025" y="622995325"/>
          <a:ext cx="2066290" cy="180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120015</xdr:colOff>
      <xdr:row>376</xdr:row>
      <xdr:rowOff>62865</xdr:rowOff>
    </xdr:from>
    <xdr:to>
      <xdr:col>0</xdr:col>
      <xdr:colOff>2117725</xdr:colOff>
      <xdr:row>376</xdr:row>
      <xdr:rowOff>1909445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20015" y="626958360"/>
          <a:ext cx="1997710" cy="184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104140</xdr:colOff>
      <xdr:row>379</xdr:row>
      <xdr:rowOff>90805</xdr:rowOff>
    </xdr:from>
    <xdr:to>
      <xdr:col>0</xdr:col>
      <xdr:colOff>2110105</xdr:colOff>
      <xdr:row>379</xdr:row>
      <xdr:rowOff>1927860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04140" y="632968000"/>
          <a:ext cx="2005965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378</xdr:row>
      <xdr:rowOff>43180</xdr:rowOff>
    </xdr:from>
    <xdr:to>
      <xdr:col>0</xdr:col>
      <xdr:colOff>2151380</xdr:colOff>
      <xdr:row>378</xdr:row>
      <xdr:rowOff>1880235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76200" y="630926475"/>
          <a:ext cx="207518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103505</xdr:colOff>
      <xdr:row>377</xdr:row>
      <xdr:rowOff>50165</xdr:rowOff>
    </xdr:from>
    <xdr:to>
      <xdr:col>0</xdr:col>
      <xdr:colOff>2144395</xdr:colOff>
      <xdr:row>377</xdr:row>
      <xdr:rowOff>1905635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03505" y="628939560"/>
          <a:ext cx="2040890" cy="185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89535</xdr:colOff>
      <xdr:row>380</xdr:row>
      <xdr:rowOff>61595</xdr:rowOff>
    </xdr:from>
    <xdr:to>
      <xdr:col>0</xdr:col>
      <xdr:colOff>2112645</xdr:colOff>
      <xdr:row>380</xdr:row>
      <xdr:rowOff>1855470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89535" y="634932690"/>
          <a:ext cx="2023110" cy="179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149225</xdr:colOff>
      <xdr:row>287</xdr:row>
      <xdr:rowOff>120015</xdr:rowOff>
    </xdr:from>
    <xdr:to>
      <xdr:col>0</xdr:col>
      <xdr:colOff>2215515</xdr:colOff>
      <xdr:row>287</xdr:row>
      <xdr:rowOff>1827530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49225" y="452022210"/>
          <a:ext cx="2066290" cy="170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107315</xdr:colOff>
      <xdr:row>288</xdr:row>
      <xdr:rowOff>56515</xdr:rowOff>
    </xdr:from>
    <xdr:to>
      <xdr:col>0</xdr:col>
      <xdr:colOff>2148205</xdr:colOff>
      <xdr:row>288</xdr:row>
      <xdr:rowOff>1911985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07315" y="453952610"/>
          <a:ext cx="2040890" cy="185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289</xdr:row>
      <xdr:rowOff>120650</xdr:rowOff>
    </xdr:from>
    <xdr:to>
      <xdr:col>0</xdr:col>
      <xdr:colOff>2145030</xdr:colOff>
      <xdr:row>289</xdr:row>
      <xdr:rowOff>1863725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9525" y="456010645"/>
          <a:ext cx="2135505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290</xdr:row>
      <xdr:rowOff>109855</xdr:rowOff>
    </xdr:from>
    <xdr:to>
      <xdr:col>0</xdr:col>
      <xdr:colOff>2094230</xdr:colOff>
      <xdr:row>290</xdr:row>
      <xdr:rowOff>1877695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9525" y="457993750"/>
          <a:ext cx="2084705" cy="1767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381</xdr:row>
      <xdr:rowOff>110490</xdr:rowOff>
    </xdr:from>
    <xdr:to>
      <xdr:col>0</xdr:col>
      <xdr:colOff>2101850</xdr:colOff>
      <xdr:row>381</xdr:row>
      <xdr:rowOff>1913890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9525" y="636975485"/>
          <a:ext cx="2092325" cy="180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382</xdr:row>
      <xdr:rowOff>128270</xdr:rowOff>
    </xdr:from>
    <xdr:to>
      <xdr:col>0</xdr:col>
      <xdr:colOff>2129790</xdr:colOff>
      <xdr:row>382</xdr:row>
      <xdr:rowOff>1878965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9525" y="638987165"/>
          <a:ext cx="2120265" cy="175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383</xdr:row>
      <xdr:rowOff>129540</xdr:rowOff>
    </xdr:from>
    <xdr:to>
      <xdr:col>0</xdr:col>
      <xdr:colOff>2068830</xdr:colOff>
      <xdr:row>383</xdr:row>
      <xdr:rowOff>1923415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9525" y="640982335"/>
          <a:ext cx="2059305" cy="179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87630</xdr:colOff>
      <xdr:row>384</xdr:row>
      <xdr:rowOff>115570</xdr:rowOff>
    </xdr:from>
    <xdr:to>
      <xdr:col>0</xdr:col>
      <xdr:colOff>2095500</xdr:colOff>
      <xdr:row>384</xdr:row>
      <xdr:rowOff>1964690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87630" y="642962265"/>
          <a:ext cx="2007870" cy="184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385</xdr:row>
      <xdr:rowOff>61595</xdr:rowOff>
    </xdr:from>
    <xdr:to>
      <xdr:col>0</xdr:col>
      <xdr:colOff>2175510</xdr:colOff>
      <xdr:row>385</xdr:row>
      <xdr:rowOff>1881505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52400" y="644902190"/>
          <a:ext cx="2023110" cy="181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386</xdr:row>
      <xdr:rowOff>73025</xdr:rowOff>
    </xdr:from>
    <xdr:to>
      <xdr:col>0</xdr:col>
      <xdr:colOff>2117725</xdr:colOff>
      <xdr:row>386</xdr:row>
      <xdr:rowOff>1883410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00025" y="646907520"/>
          <a:ext cx="191770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173355</xdr:colOff>
      <xdr:row>388</xdr:row>
      <xdr:rowOff>51435</xdr:rowOff>
    </xdr:from>
    <xdr:to>
      <xdr:col>0</xdr:col>
      <xdr:colOff>2091055</xdr:colOff>
      <xdr:row>388</xdr:row>
      <xdr:rowOff>1918335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73355" y="650873730"/>
          <a:ext cx="191770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140970</xdr:colOff>
      <xdr:row>387</xdr:row>
      <xdr:rowOff>72390</xdr:rowOff>
    </xdr:from>
    <xdr:to>
      <xdr:col>0</xdr:col>
      <xdr:colOff>2144395</xdr:colOff>
      <xdr:row>387</xdr:row>
      <xdr:rowOff>1892300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40970" y="648900785"/>
          <a:ext cx="2003425" cy="181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390</xdr:row>
      <xdr:rowOff>73025</xdr:rowOff>
    </xdr:from>
    <xdr:to>
      <xdr:col>0</xdr:col>
      <xdr:colOff>2186940</xdr:colOff>
      <xdr:row>390</xdr:row>
      <xdr:rowOff>1958975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9525" y="654883120"/>
          <a:ext cx="2177415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389</xdr:row>
      <xdr:rowOff>92075</xdr:rowOff>
    </xdr:from>
    <xdr:to>
      <xdr:col>0</xdr:col>
      <xdr:colOff>2099310</xdr:colOff>
      <xdr:row>389</xdr:row>
      <xdr:rowOff>1911985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38100" y="652908270"/>
          <a:ext cx="2061210" cy="181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391</xdr:row>
      <xdr:rowOff>66040</xdr:rowOff>
    </xdr:from>
    <xdr:to>
      <xdr:col>0</xdr:col>
      <xdr:colOff>2118360</xdr:colOff>
      <xdr:row>391</xdr:row>
      <xdr:rowOff>1905000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9525" y="656870035"/>
          <a:ext cx="210883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392</xdr:row>
      <xdr:rowOff>82550</xdr:rowOff>
    </xdr:from>
    <xdr:to>
      <xdr:col>0</xdr:col>
      <xdr:colOff>2120265</xdr:colOff>
      <xdr:row>392</xdr:row>
      <xdr:rowOff>1921510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9525" y="658880445"/>
          <a:ext cx="2110740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396</xdr:row>
      <xdr:rowOff>34925</xdr:rowOff>
    </xdr:from>
    <xdr:to>
      <xdr:col>0</xdr:col>
      <xdr:colOff>1994535</xdr:colOff>
      <xdr:row>396</xdr:row>
      <xdr:rowOff>1930400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42875" y="666808420"/>
          <a:ext cx="1851660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394</xdr:row>
      <xdr:rowOff>42545</xdr:rowOff>
    </xdr:from>
    <xdr:to>
      <xdr:col>0</xdr:col>
      <xdr:colOff>2117725</xdr:colOff>
      <xdr:row>394</xdr:row>
      <xdr:rowOff>1909445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23825" y="662828240"/>
          <a:ext cx="199390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395</xdr:row>
      <xdr:rowOff>44450</xdr:rowOff>
    </xdr:from>
    <xdr:to>
      <xdr:col>0</xdr:col>
      <xdr:colOff>2042160</xdr:colOff>
      <xdr:row>395</xdr:row>
      <xdr:rowOff>1892935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52400" y="664824045"/>
          <a:ext cx="188976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393</xdr:row>
      <xdr:rowOff>44450</xdr:rowOff>
    </xdr:from>
    <xdr:to>
      <xdr:col>0</xdr:col>
      <xdr:colOff>2099310</xdr:colOff>
      <xdr:row>393</xdr:row>
      <xdr:rowOff>1835150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71450" y="660836245"/>
          <a:ext cx="1927860" cy="179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399</xdr:row>
      <xdr:rowOff>156845</xdr:rowOff>
    </xdr:from>
    <xdr:to>
      <xdr:col>0</xdr:col>
      <xdr:colOff>2051050</xdr:colOff>
      <xdr:row>399</xdr:row>
      <xdr:rowOff>1881505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9525" y="672048440"/>
          <a:ext cx="2041525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400</xdr:row>
      <xdr:rowOff>130175</xdr:rowOff>
    </xdr:from>
    <xdr:to>
      <xdr:col>0</xdr:col>
      <xdr:colOff>2063750</xdr:colOff>
      <xdr:row>400</xdr:row>
      <xdr:rowOff>1882775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9525" y="674015670"/>
          <a:ext cx="2054225" cy="175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401</xdr:row>
      <xdr:rowOff>158750</xdr:rowOff>
    </xdr:from>
    <xdr:to>
      <xdr:col>0</xdr:col>
      <xdr:colOff>2091690</xdr:colOff>
      <xdr:row>401</xdr:row>
      <xdr:rowOff>1825625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9525" y="676038145"/>
          <a:ext cx="2082165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402</xdr:row>
      <xdr:rowOff>128270</xdr:rowOff>
    </xdr:from>
    <xdr:to>
      <xdr:col>0</xdr:col>
      <xdr:colOff>2120265</xdr:colOff>
      <xdr:row>402</xdr:row>
      <xdr:rowOff>1861820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9525" y="678001565"/>
          <a:ext cx="2110740" cy="173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403</xdr:row>
      <xdr:rowOff>149860</xdr:rowOff>
    </xdr:from>
    <xdr:to>
      <xdr:col>0</xdr:col>
      <xdr:colOff>2136775</xdr:colOff>
      <xdr:row>403</xdr:row>
      <xdr:rowOff>1855470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9525" y="680017055"/>
          <a:ext cx="2127250" cy="1705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404</xdr:row>
      <xdr:rowOff>177800</xdr:rowOff>
    </xdr:from>
    <xdr:to>
      <xdr:col>0</xdr:col>
      <xdr:colOff>2149475</xdr:colOff>
      <xdr:row>404</xdr:row>
      <xdr:rowOff>1825625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9525" y="682038895"/>
          <a:ext cx="2139950" cy="164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405</xdr:row>
      <xdr:rowOff>166370</xdr:rowOff>
    </xdr:from>
    <xdr:to>
      <xdr:col>0</xdr:col>
      <xdr:colOff>2101850</xdr:colOff>
      <xdr:row>405</xdr:row>
      <xdr:rowOff>1804670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9525" y="684021365"/>
          <a:ext cx="209232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407</xdr:row>
      <xdr:rowOff>187325</xdr:rowOff>
    </xdr:from>
    <xdr:to>
      <xdr:col>0</xdr:col>
      <xdr:colOff>2185035</xdr:colOff>
      <xdr:row>407</xdr:row>
      <xdr:rowOff>1816100</xdr:rowOff>
    </xdr:to>
    <xdr:pic>
      <xdr:nvPicPr>
        <xdr:cNvPr id="222" name="图片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9525" y="688030120"/>
          <a:ext cx="2175510" cy="162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406</xdr:row>
      <xdr:rowOff>139700</xdr:rowOff>
    </xdr:from>
    <xdr:to>
      <xdr:col>0</xdr:col>
      <xdr:colOff>2158365</xdr:colOff>
      <xdr:row>406</xdr:row>
      <xdr:rowOff>1826260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9525" y="685988595"/>
          <a:ext cx="2148840" cy="168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408</xdr:row>
      <xdr:rowOff>147320</xdr:rowOff>
    </xdr:from>
    <xdr:to>
      <xdr:col>0</xdr:col>
      <xdr:colOff>2178050</xdr:colOff>
      <xdr:row>408</xdr:row>
      <xdr:rowOff>1833880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9525" y="689984015"/>
          <a:ext cx="2168525" cy="168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114935</xdr:colOff>
      <xdr:row>411</xdr:row>
      <xdr:rowOff>51435</xdr:rowOff>
    </xdr:from>
    <xdr:to>
      <xdr:col>0</xdr:col>
      <xdr:colOff>2166620</xdr:colOff>
      <xdr:row>411</xdr:row>
      <xdr:rowOff>1890395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114935" y="695869830"/>
          <a:ext cx="205168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85090</xdr:colOff>
      <xdr:row>410</xdr:row>
      <xdr:rowOff>73025</xdr:rowOff>
    </xdr:from>
    <xdr:to>
      <xdr:col>0</xdr:col>
      <xdr:colOff>2173605</xdr:colOff>
      <xdr:row>410</xdr:row>
      <xdr:rowOff>1873250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85090" y="693897520"/>
          <a:ext cx="2088515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409</xdr:row>
      <xdr:rowOff>63500</xdr:rowOff>
    </xdr:from>
    <xdr:to>
      <xdr:col>0</xdr:col>
      <xdr:colOff>2146935</xdr:colOff>
      <xdr:row>409</xdr:row>
      <xdr:rowOff>1806575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85725" y="691894095"/>
          <a:ext cx="2061210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412</xdr:row>
      <xdr:rowOff>128270</xdr:rowOff>
    </xdr:from>
    <xdr:to>
      <xdr:col>0</xdr:col>
      <xdr:colOff>2187575</xdr:colOff>
      <xdr:row>412</xdr:row>
      <xdr:rowOff>1861820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7625" y="697940565"/>
          <a:ext cx="2139950" cy="173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413</xdr:row>
      <xdr:rowOff>118745</xdr:rowOff>
    </xdr:from>
    <xdr:to>
      <xdr:col>0</xdr:col>
      <xdr:colOff>2168525</xdr:colOff>
      <xdr:row>413</xdr:row>
      <xdr:rowOff>1871345</xdr:rowOff>
    </xdr:to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9525" y="699924940"/>
          <a:ext cx="2159000" cy="175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414</xdr:row>
      <xdr:rowOff>149225</xdr:rowOff>
    </xdr:from>
    <xdr:to>
      <xdr:col>0</xdr:col>
      <xdr:colOff>2178050</xdr:colOff>
      <xdr:row>414</xdr:row>
      <xdr:rowOff>1797050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9525" y="701949320"/>
          <a:ext cx="2168525" cy="164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415</xdr:row>
      <xdr:rowOff>74295</xdr:rowOff>
    </xdr:from>
    <xdr:to>
      <xdr:col>0</xdr:col>
      <xdr:colOff>2174875</xdr:colOff>
      <xdr:row>415</xdr:row>
      <xdr:rowOff>1817370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9525" y="703868290"/>
          <a:ext cx="2165350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416</xdr:row>
      <xdr:rowOff>109220</xdr:rowOff>
    </xdr:from>
    <xdr:to>
      <xdr:col>0</xdr:col>
      <xdr:colOff>2139950</xdr:colOff>
      <xdr:row>416</xdr:row>
      <xdr:rowOff>1757045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9525" y="705897115"/>
          <a:ext cx="2130425" cy="164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417</xdr:row>
      <xdr:rowOff>120650</xdr:rowOff>
    </xdr:from>
    <xdr:to>
      <xdr:col>0</xdr:col>
      <xdr:colOff>2156460</xdr:colOff>
      <xdr:row>417</xdr:row>
      <xdr:rowOff>1807210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9525" y="707902445"/>
          <a:ext cx="2146935" cy="168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418</xdr:row>
      <xdr:rowOff>109220</xdr:rowOff>
    </xdr:from>
    <xdr:to>
      <xdr:col>0</xdr:col>
      <xdr:colOff>2139950</xdr:colOff>
      <xdr:row>418</xdr:row>
      <xdr:rowOff>1766570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9525" y="709884915"/>
          <a:ext cx="2130425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419</xdr:row>
      <xdr:rowOff>52070</xdr:rowOff>
    </xdr:from>
    <xdr:to>
      <xdr:col>0</xdr:col>
      <xdr:colOff>2139950</xdr:colOff>
      <xdr:row>419</xdr:row>
      <xdr:rowOff>1910080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9525" y="711821665"/>
          <a:ext cx="213042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420</xdr:row>
      <xdr:rowOff>118745</xdr:rowOff>
    </xdr:from>
    <xdr:to>
      <xdr:col>0</xdr:col>
      <xdr:colOff>2035175</xdr:colOff>
      <xdr:row>420</xdr:row>
      <xdr:rowOff>1795780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9525" y="713882240"/>
          <a:ext cx="2025650" cy="1677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421</xdr:row>
      <xdr:rowOff>101600</xdr:rowOff>
    </xdr:from>
    <xdr:to>
      <xdr:col>0</xdr:col>
      <xdr:colOff>2174875</xdr:colOff>
      <xdr:row>421</xdr:row>
      <xdr:rowOff>1902460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9525" y="715858995"/>
          <a:ext cx="21653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422</xdr:row>
      <xdr:rowOff>118745</xdr:rowOff>
    </xdr:from>
    <xdr:to>
      <xdr:col>0</xdr:col>
      <xdr:colOff>2196465</xdr:colOff>
      <xdr:row>422</xdr:row>
      <xdr:rowOff>1757045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9525" y="717870040"/>
          <a:ext cx="2186940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423</xdr:row>
      <xdr:rowOff>125730</xdr:rowOff>
    </xdr:from>
    <xdr:to>
      <xdr:col>0</xdr:col>
      <xdr:colOff>2174875</xdr:colOff>
      <xdr:row>423</xdr:row>
      <xdr:rowOff>1792605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9525" y="719870925"/>
          <a:ext cx="2165350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426</xdr:row>
      <xdr:rowOff>175895</xdr:rowOff>
    </xdr:from>
    <xdr:to>
      <xdr:col>0</xdr:col>
      <xdr:colOff>2139950</xdr:colOff>
      <xdr:row>426</xdr:row>
      <xdr:rowOff>1785620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9525" y="725902790"/>
          <a:ext cx="2130425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425</xdr:row>
      <xdr:rowOff>111125</xdr:rowOff>
    </xdr:from>
    <xdr:to>
      <xdr:col>0</xdr:col>
      <xdr:colOff>2129790</xdr:colOff>
      <xdr:row>425</xdr:row>
      <xdr:rowOff>1873885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9525" y="723844120"/>
          <a:ext cx="2120265" cy="176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424</xdr:row>
      <xdr:rowOff>71120</xdr:rowOff>
    </xdr:from>
    <xdr:to>
      <xdr:col>0</xdr:col>
      <xdr:colOff>2127885</xdr:colOff>
      <xdr:row>424</xdr:row>
      <xdr:rowOff>1938020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90500" y="721810215"/>
          <a:ext cx="1937385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149225</xdr:colOff>
      <xdr:row>427</xdr:row>
      <xdr:rowOff>73025</xdr:rowOff>
    </xdr:from>
    <xdr:to>
      <xdr:col>0</xdr:col>
      <xdr:colOff>2162810</xdr:colOff>
      <xdr:row>427</xdr:row>
      <xdr:rowOff>1854200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149225" y="727793820"/>
          <a:ext cx="2013585" cy="178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53975</xdr:colOff>
      <xdr:row>428</xdr:row>
      <xdr:rowOff>53340</xdr:rowOff>
    </xdr:from>
    <xdr:to>
      <xdr:col>0</xdr:col>
      <xdr:colOff>2047875</xdr:colOff>
      <xdr:row>428</xdr:row>
      <xdr:rowOff>1892300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3975" y="729768035"/>
          <a:ext cx="1993900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146050</xdr:colOff>
      <xdr:row>429</xdr:row>
      <xdr:rowOff>117475</xdr:rowOff>
    </xdr:from>
    <xdr:to>
      <xdr:col>0</xdr:col>
      <xdr:colOff>2073910</xdr:colOff>
      <xdr:row>429</xdr:row>
      <xdr:rowOff>1927860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46050" y="731826070"/>
          <a:ext cx="192786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430</xdr:row>
      <xdr:rowOff>116840</xdr:rowOff>
    </xdr:from>
    <xdr:to>
      <xdr:col>0</xdr:col>
      <xdr:colOff>2129790</xdr:colOff>
      <xdr:row>430</xdr:row>
      <xdr:rowOff>1955800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9525" y="733819335"/>
          <a:ext cx="212026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158115</xdr:colOff>
      <xdr:row>431</xdr:row>
      <xdr:rowOff>44450</xdr:rowOff>
    </xdr:from>
    <xdr:to>
      <xdr:col>0</xdr:col>
      <xdr:colOff>2113915</xdr:colOff>
      <xdr:row>431</xdr:row>
      <xdr:rowOff>1892300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158115" y="735740845"/>
          <a:ext cx="1955800" cy="184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115570</xdr:colOff>
      <xdr:row>432</xdr:row>
      <xdr:rowOff>62230</xdr:rowOff>
    </xdr:from>
    <xdr:to>
      <xdr:col>0</xdr:col>
      <xdr:colOff>2033270</xdr:colOff>
      <xdr:row>432</xdr:row>
      <xdr:rowOff>1948180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15570" y="737752525"/>
          <a:ext cx="1917700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111125</xdr:colOff>
      <xdr:row>435</xdr:row>
      <xdr:rowOff>44450</xdr:rowOff>
    </xdr:from>
    <xdr:to>
      <xdr:col>0</xdr:col>
      <xdr:colOff>2152650</xdr:colOff>
      <xdr:row>435</xdr:row>
      <xdr:rowOff>1902460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111125" y="743716445"/>
          <a:ext cx="204152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140970</xdr:colOff>
      <xdr:row>433</xdr:row>
      <xdr:rowOff>52070</xdr:rowOff>
    </xdr:from>
    <xdr:to>
      <xdr:col>0</xdr:col>
      <xdr:colOff>2106295</xdr:colOff>
      <xdr:row>433</xdr:row>
      <xdr:rowOff>1910080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140970" y="739736265"/>
          <a:ext cx="196532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74295</xdr:colOff>
      <xdr:row>434</xdr:row>
      <xdr:rowOff>53975</xdr:rowOff>
    </xdr:from>
    <xdr:to>
      <xdr:col>0</xdr:col>
      <xdr:colOff>2097405</xdr:colOff>
      <xdr:row>434</xdr:row>
      <xdr:rowOff>1939925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74295" y="741732070"/>
          <a:ext cx="2023110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53975</xdr:colOff>
      <xdr:row>436</xdr:row>
      <xdr:rowOff>51435</xdr:rowOff>
    </xdr:from>
    <xdr:to>
      <xdr:col>0</xdr:col>
      <xdr:colOff>2124075</xdr:colOff>
      <xdr:row>436</xdr:row>
      <xdr:rowOff>1890395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3975" y="745717330"/>
          <a:ext cx="2070100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437</xdr:row>
      <xdr:rowOff>71755</xdr:rowOff>
    </xdr:from>
    <xdr:to>
      <xdr:col>0</xdr:col>
      <xdr:colOff>2111375</xdr:colOff>
      <xdr:row>437</xdr:row>
      <xdr:rowOff>1901190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9525" y="747731550"/>
          <a:ext cx="210185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60325</xdr:colOff>
      <xdr:row>438</xdr:row>
      <xdr:rowOff>40640</xdr:rowOff>
    </xdr:from>
    <xdr:to>
      <xdr:col>0</xdr:col>
      <xdr:colOff>2159635</xdr:colOff>
      <xdr:row>438</xdr:row>
      <xdr:rowOff>1851025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60325" y="749694335"/>
          <a:ext cx="209931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158115</xdr:colOff>
      <xdr:row>439</xdr:row>
      <xdr:rowOff>42545</xdr:rowOff>
    </xdr:from>
    <xdr:to>
      <xdr:col>0</xdr:col>
      <xdr:colOff>2047875</xdr:colOff>
      <xdr:row>439</xdr:row>
      <xdr:rowOff>1900555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158115" y="751690140"/>
          <a:ext cx="188976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115570</xdr:colOff>
      <xdr:row>440</xdr:row>
      <xdr:rowOff>64135</xdr:rowOff>
    </xdr:from>
    <xdr:to>
      <xdr:col>0</xdr:col>
      <xdr:colOff>2109470</xdr:colOff>
      <xdr:row>440</xdr:row>
      <xdr:rowOff>1931035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15570" y="753705630"/>
          <a:ext cx="199390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114935</xdr:colOff>
      <xdr:row>441</xdr:row>
      <xdr:rowOff>31115</xdr:rowOff>
    </xdr:from>
    <xdr:to>
      <xdr:col>0</xdr:col>
      <xdr:colOff>2166620</xdr:colOff>
      <xdr:row>441</xdr:row>
      <xdr:rowOff>1955800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114935" y="755666510"/>
          <a:ext cx="2051685" cy="192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173990</xdr:colOff>
      <xdr:row>444</xdr:row>
      <xdr:rowOff>77470</xdr:rowOff>
    </xdr:from>
    <xdr:to>
      <xdr:col>0</xdr:col>
      <xdr:colOff>2073275</xdr:colOff>
      <xdr:row>444</xdr:row>
      <xdr:rowOff>1916430</xdr:rowOff>
    </xdr:to>
    <xdr:pic>
      <xdr:nvPicPr>
        <xdr:cNvPr id="258" name="图片 257" descr="16783299710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73990" y="761694565"/>
          <a:ext cx="1899285" cy="1838960"/>
        </a:xfrm>
        <a:prstGeom prst="rect">
          <a:avLst/>
        </a:prstGeom>
      </xdr:spPr>
    </xdr:pic>
    <xdr:clientData/>
  </xdr:twoCellAnchor>
  <xdr:twoCellAnchor editAs="oneCell">
    <xdr:from>
      <xdr:col>0</xdr:col>
      <xdr:colOff>168275</xdr:colOff>
      <xdr:row>442</xdr:row>
      <xdr:rowOff>42545</xdr:rowOff>
    </xdr:from>
    <xdr:to>
      <xdr:col>0</xdr:col>
      <xdr:colOff>2085975</xdr:colOff>
      <xdr:row>442</xdr:row>
      <xdr:rowOff>1918970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68275" y="757671840"/>
          <a:ext cx="1917700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81915</xdr:colOff>
      <xdr:row>443</xdr:row>
      <xdr:rowOff>75565</xdr:rowOff>
    </xdr:from>
    <xdr:to>
      <xdr:col>0</xdr:col>
      <xdr:colOff>2143125</xdr:colOff>
      <xdr:row>443</xdr:row>
      <xdr:rowOff>1924050</xdr:rowOff>
    </xdr:to>
    <xdr:pic>
      <xdr:nvPicPr>
        <xdr:cNvPr id="260" name="图片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81915" y="759698760"/>
          <a:ext cx="206121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139700</xdr:colOff>
      <xdr:row>445</xdr:row>
      <xdr:rowOff>62865</xdr:rowOff>
    </xdr:from>
    <xdr:to>
      <xdr:col>0</xdr:col>
      <xdr:colOff>2124710</xdr:colOff>
      <xdr:row>445</xdr:row>
      <xdr:rowOff>1901825</xdr:rowOff>
    </xdr:to>
    <xdr:pic>
      <xdr:nvPicPr>
        <xdr:cNvPr id="261" name="图片 260" descr="1678329961482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39700" y="763673860"/>
          <a:ext cx="1985010" cy="1838960"/>
        </a:xfrm>
        <a:prstGeom prst="rect">
          <a:avLst/>
        </a:prstGeom>
      </xdr:spPr>
    </xdr:pic>
    <xdr:clientData/>
  </xdr:twoCellAnchor>
  <xdr:twoCellAnchor editAs="oneCell">
    <xdr:from>
      <xdr:col>0</xdr:col>
      <xdr:colOff>106045</xdr:colOff>
      <xdr:row>446</xdr:row>
      <xdr:rowOff>53975</xdr:rowOff>
    </xdr:from>
    <xdr:to>
      <xdr:col>0</xdr:col>
      <xdr:colOff>2052320</xdr:colOff>
      <xdr:row>446</xdr:row>
      <xdr:rowOff>1911985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06045" y="765658870"/>
          <a:ext cx="194627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447</xdr:row>
      <xdr:rowOff>147320</xdr:rowOff>
    </xdr:from>
    <xdr:to>
      <xdr:col>0</xdr:col>
      <xdr:colOff>2139950</xdr:colOff>
      <xdr:row>447</xdr:row>
      <xdr:rowOff>1899920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9525" y="767746115"/>
          <a:ext cx="2130425" cy="175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448</xdr:row>
      <xdr:rowOff>116840</xdr:rowOff>
    </xdr:from>
    <xdr:to>
      <xdr:col>0</xdr:col>
      <xdr:colOff>2091690</xdr:colOff>
      <xdr:row>448</xdr:row>
      <xdr:rowOff>1841500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9525" y="769709535"/>
          <a:ext cx="2082165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449</xdr:row>
      <xdr:rowOff>93980</xdr:rowOff>
    </xdr:from>
    <xdr:to>
      <xdr:col>0</xdr:col>
      <xdr:colOff>2149475</xdr:colOff>
      <xdr:row>449</xdr:row>
      <xdr:rowOff>1904365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9525" y="771680575"/>
          <a:ext cx="213995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50800</xdr:colOff>
      <xdr:row>450</xdr:row>
      <xdr:rowOff>94615</xdr:rowOff>
    </xdr:from>
    <xdr:to>
      <xdr:col>0</xdr:col>
      <xdr:colOff>2130425</xdr:colOff>
      <xdr:row>450</xdr:row>
      <xdr:rowOff>1943100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0800" y="773675110"/>
          <a:ext cx="2079625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451</xdr:row>
      <xdr:rowOff>128270</xdr:rowOff>
    </xdr:from>
    <xdr:to>
      <xdr:col>0</xdr:col>
      <xdr:colOff>2129790</xdr:colOff>
      <xdr:row>451</xdr:row>
      <xdr:rowOff>1766570</xdr:rowOff>
    </xdr:to>
    <xdr:pic>
      <xdr:nvPicPr>
        <xdr:cNvPr id="267" name="图片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9525" y="775702665"/>
          <a:ext cx="212026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452</xdr:row>
      <xdr:rowOff>153670</xdr:rowOff>
    </xdr:from>
    <xdr:to>
      <xdr:col>0</xdr:col>
      <xdr:colOff>2155825</xdr:colOff>
      <xdr:row>452</xdr:row>
      <xdr:rowOff>1772920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8100" y="777721965"/>
          <a:ext cx="2117725" cy="1619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453</xdr:row>
      <xdr:rowOff>132080</xdr:rowOff>
    </xdr:from>
    <xdr:to>
      <xdr:col>0</xdr:col>
      <xdr:colOff>2127250</xdr:colOff>
      <xdr:row>453</xdr:row>
      <xdr:rowOff>1837690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9525" y="779694275"/>
          <a:ext cx="2117725" cy="1705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454</xdr:row>
      <xdr:rowOff>106045</xdr:rowOff>
    </xdr:from>
    <xdr:to>
      <xdr:col>0</xdr:col>
      <xdr:colOff>2089150</xdr:colOff>
      <xdr:row>454</xdr:row>
      <xdr:rowOff>1734820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9525" y="781662140"/>
          <a:ext cx="2079625" cy="162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31115</xdr:colOff>
      <xdr:row>456</xdr:row>
      <xdr:rowOff>114300</xdr:rowOff>
    </xdr:from>
    <xdr:to>
      <xdr:col>0</xdr:col>
      <xdr:colOff>2178050</xdr:colOff>
      <xdr:row>456</xdr:row>
      <xdr:rowOff>1762125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1115" y="785302595"/>
          <a:ext cx="2146935" cy="164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455</xdr:row>
      <xdr:rowOff>96520</xdr:rowOff>
    </xdr:from>
    <xdr:to>
      <xdr:col>0</xdr:col>
      <xdr:colOff>2165350</xdr:colOff>
      <xdr:row>455</xdr:row>
      <xdr:rowOff>1582420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9525" y="783646515"/>
          <a:ext cx="2155825" cy="148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457</xdr:row>
      <xdr:rowOff>109220</xdr:rowOff>
    </xdr:from>
    <xdr:to>
      <xdr:col>0</xdr:col>
      <xdr:colOff>2193925</xdr:colOff>
      <xdr:row>457</xdr:row>
      <xdr:rowOff>1786255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9525" y="787291415"/>
          <a:ext cx="2184400" cy="1677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458</xdr:row>
      <xdr:rowOff>95885</xdr:rowOff>
    </xdr:from>
    <xdr:to>
      <xdr:col>0</xdr:col>
      <xdr:colOff>2222500</xdr:colOff>
      <xdr:row>458</xdr:row>
      <xdr:rowOff>1791970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9525" y="789271980"/>
          <a:ext cx="2212975" cy="169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41275</xdr:colOff>
      <xdr:row>459</xdr:row>
      <xdr:rowOff>83820</xdr:rowOff>
    </xdr:from>
    <xdr:to>
      <xdr:col>0</xdr:col>
      <xdr:colOff>2102485</xdr:colOff>
      <xdr:row>459</xdr:row>
      <xdr:rowOff>1703070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275" y="791253815"/>
          <a:ext cx="2061210" cy="1619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20320</xdr:colOff>
      <xdr:row>460</xdr:row>
      <xdr:rowOff>94615</xdr:rowOff>
    </xdr:from>
    <xdr:to>
      <xdr:col>0</xdr:col>
      <xdr:colOff>2195830</xdr:colOff>
      <xdr:row>460</xdr:row>
      <xdr:rowOff>1819275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0320" y="793258510"/>
          <a:ext cx="2175510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461</xdr:row>
      <xdr:rowOff>44450</xdr:rowOff>
    </xdr:from>
    <xdr:to>
      <xdr:col>0</xdr:col>
      <xdr:colOff>2185035</xdr:colOff>
      <xdr:row>461</xdr:row>
      <xdr:rowOff>1740535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9525" y="795202245"/>
          <a:ext cx="2175510" cy="169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30480</xdr:colOff>
      <xdr:row>462</xdr:row>
      <xdr:rowOff>146050</xdr:rowOff>
    </xdr:from>
    <xdr:to>
      <xdr:col>0</xdr:col>
      <xdr:colOff>2186305</xdr:colOff>
      <xdr:row>462</xdr:row>
      <xdr:rowOff>1870710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0480" y="797297745"/>
          <a:ext cx="2155825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73025</xdr:colOff>
      <xdr:row>463</xdr:row>
      <xdr:rowOff>127000</xdr:rowOff>
    </xdr:from>
    <xdr:to>
      <xdr:col>0</xdr:col>
      <xdr:colOff>2190750</xdr:colOff>
      <xdr:row>463</xdr:row>
      <xdr:rowOff>1832610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3025" y="799272595"/>
          <a:ext cx="2117725" cy="1705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84455</xdr:colOff>
      <xdr:row>464</xdr:row>
      <xdr:rowOff>74930</xdr:rowOff>
    </xdr:from>
    <xdr:to>
      <xdr:col>0</xdr:col>
      <xdr:colOff>2183765</xdr:colOff>
      <xdr:row>464</xdr:row>
      <xdr:rowOff>1818005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84455" y="801214425"/>
          <a:ext cx="2099310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465</xdr:row>
      <xdr:rowOff>104775</xdr:rowOff>
    </xdr:from>
    <xdr:to>
      <xdr:col>0</xdr:col>
      <xdr:colOff>2203450</xdr:colOff>
      <xdr:row>465</xdr:row>
      <xdr:rowOff>1800860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9525" y="803238170"/>
          <a:ext cx="2193925" cy="169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30480</xdr:colOff>
      <xdr:row>466</xdr:row>
      <xdr:rowOff>126365</xdr:rowOff>
    </xdr:from>
    <xdr:to>
      <xdr:col>0</xdr:col>
      <xdr:colOff>2195830</xdr:colOff>
      <xdr:row>466</xdr:row>
      <xdr:rowOff>1793240</xdr:rowOff>
    </xdr:to>
    <xdr:pic>
      <xdr:nvPicPr>
        <xdr:cNvPr id="282" name="图片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0480" y="805253660"/>
          <a:ext cx="2165350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467</xdr:row>
      <xdr:rowOff>107315</xdr:rowOff>
    </xdr:from>
    <xdr:to>
      <xdr:col>0</xdr:col>
      <xdr:colOff>2174875</xdr:colOff>
      <xdr:row>467</xdr:row>
      <xdr:rowOff>1840865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9525" y="807228510"/>
          <a:ext cx="2165350" cy="173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468</xdr:row>
      <xdr:rowOff>76835</xdr:rowOff>
    </xdr:from>
    <xdr:to>
      <xdr:col>0</xdr:col>
      <xdr:colOff>2205990</xdr:colOff>
      <xdr:row>468</xdr:row>
      <xdr:rowOff>1772920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9525" y="809191930"/>
          <a:ext cx="2196465" cy="169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469</xdr:row>
      <xdr:rowOff>73025</xdr:rowOff>
    </xdr:from>
    <xdr:to>
      <xdr:col>0</xdr:col>
      <xdr:colOff>2165350</xdr:colOff>
      <xdr:row>469</xdr:row>
      <xdr:rowOff>1816100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9525" y="811182020"/>
          <a:ext cx="2155825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470</xdr:row>
      <xdr:rowOff>85090</xdr:rowOff>
    </xdr:from>
    <xdr:to>
      <xdr:col>0</xdr:col>
      <xdr:colOff>2193925</xdr:colOff>
      <xdr:row>470</xdr:row>
      <xdr:rowOff>1895475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9525" y="813187985"/>
          <a:ext cx="218440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471</xdr:row>
      <xdr:rowOff>80645</xdr:rowOff>
    </xdr:from>
    <xdr:to>
      <xdr:col>0</xdr:col>
      <xdr:colOff>2156460</xdr:colOff>
      <xdr:row>471</xdr:row>
      <xdr:rowOff>1833245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9525" y="815177440"/>
          <a:ext cx="2146935" cy="175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472</xdr:row>
      <xdr:rowOff>80010</xdr:rowOff>
    </xdr:from>
    <xdr:to>
      <xdr:col>0</xdr:col>
      <xdr:colOff>2168525</xdr:colOff>
      <xdr:row>472</xdr:row>
      <xdr:rowOff>1870710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9525" y="817170705"/>
          <a:ext cx="2159000" cy="179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83820</xdr:colOff>
      <xdr:row>473</xdr:row>
      <xdr:rowOff>44450</xdr:rowOff>
    </xdr:from>
    <xdr:to>
      <xdr:col>0</xdr:col>
      <xdr:colOff>2163445</xdr:colOff>
      <xdr:row>473</xdr:row>
      <xdr:rowOff>1892935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83820" y="819129045"/>
          <a:ext cx="2079625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52070</xdr:colOff>
      <xdr:row>474</xdr:row>
      <xdr:rowOff>62230</xdr:rowOff>
    </xdr:from>
    <xdr:to>
      <xdr:col>0</xdr:col>
      <xdr:colOff>2179320</xdr:colOff>
      <xdr:row>474</xdr:row>
      <xdr:rowOff>1891665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2070" y="821140725"/>
          <a:ext cx="212725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</xdr:colOff>
      <xdr:row>475</xdr:row>
      <xdr:rowOff>41910</xdr:rowOff>
    </xdr:from>
    <xdr:to>
      <xdr:col>0</xdr:col>
      <xdr:colOff>2175510</xdr:colOff>
      <xdr:row>475</xdr:row>
      <xdr:rowOff>1937385</xdr:rowOff>
    </xdr:to>
    <xdr:pic>
      <xdr:nvPicPr>
        <xdr:cNvPr id="291" name="图片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9685" y="823114305"/>
          <a:ext cx="2155825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</xdr:colOff>
      <xdr:row>476</xdr:row>
      <xdr:rowOff>76200</xdr:rowOff>
    </xdr:from>
    <xdr:to>
      <xdr:col>0</xdr:col>
      <xdr:colOff>2178685</xdr:colOff>
      <xdr:row>476</xdr:row>
      <xdr:rowOff>1952625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435" y="825142495"/>
          <a:ext cx="2127250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</xdr:colOff>
      <xdr:row>477</xdr:row>
      <xdr:rowOff>51435</xdr:rowOff>
    </xdr:from>
    <xdr:to>
      <xdr:col>0</xdr:col>
      <xdr:colOff>2150745</xdr:colOff>
      <xdr:row>477</xdr:row>
      <xdr:rowOff>1937385</xdr:rowOff>
    </xdr:to>
    <xdr:pic>
      <xdr:nvPicPr>
        <xdr:cNvPr id="293" name="图片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435" y="827111630"/>
          <a:ext cx="2099310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252730</xdr:colOff>
      <xdr:row>481</xdr:row>
      <xdr:rowOff>41275</xdr:rowOff>
    </xdr:from>
    <xdr:to>
      <xdr:col>0</xdr:col>
      <xdr:colOff>2122805</xdr:colOff>
      <xdr:row>481</xdr:row>
      <xdr:rowOff>1946275</xdr:rowOff>
    </xdr:to>
    <xdr:pic>
      <xdr:nvPicPr>
        <xdr:cNvPr id="294" name="图片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52730" y="835077070"/>
          <a:ext cx="1870075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36830</xdr:colOff>
      <xdr:row>479</xdr:row>
      <xdr:rowOff>53975</xdr:rowOff>
    </xdr:from>
    <xdr:to>
      <xdr:col>0</xdr:col>
      <xdr:colOff>2197735</xdr:colOff>
      <xdr:row>479</xdr:row>
      <xdr:rowOff>1910715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6830" y="831101970"/>
          <a:ext cx="2160905" cy="185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151130</xdr:colOff>
      <xdr:row>478</xdr:row>
      <xdr:rowOff>50800</xdr:rowOff>
    </xdr:from>
    <xdr:to>
      <xdr:col>0</xdr:col>
      <xdr:colOff>2145030</xdr:colOff>
      <xdr:row>478</xdr:row>
      <xdr:rowOff>1965325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51130" y="829104895"/>
          <a:ext cx="1993900" cy="191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216535</xdr:colOff>
      <xdr:row>480</xdr:row>
      <xdr:rowOff>71120</xdr:rowOff>
    </xdr:from>
    <xdr:to>
      <xdr:col>0</xdr:col>
      <xdr:colOff>2115820</xdr:colOff>
      <xdr:row>480</xdr:row>
      <xdr:rowOff>1900555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16535" y="833113015"/>
          <a:ext cx="189928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242570</xdr:colOff>
      <xdr:row>483</xdr:row>
      <xdr:rowOff>28575</xdr:rowOff>
    </xdr:from>
    <xdr:to>
      <xdr:col>0</xdr:col>
      <xdr:colOff>2074545</xdr:colOff>
      <xdr:row>483</xdr:row>
      <xdr:rowOff>1924050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242570" y="839052170"/>
          <a:ext cx="1831975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168275</xdr:colOff>
      <xdr:row>484</xdr:row>
      <xdr:rowOff>62865</xdr:rowOff>
    </xdr:from>
    <xdr:to>
      <xdr:col>0</xdr:col>
      <xdr:colOff>1952625</xdr:colOff>
      <xdr:row>484</xdr:row>
      <xdr:rowOff>1929765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168275" y="841080360"/>
          <a:ext cx="178435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198755</xdr:colOff>
      <xdr:row>482</xdr:row>
      <xdr:rowOff>64770</xdr:rowOff>
    </xdr:from>
    <xdr:to>
      <xdr:col>0</xdr:col>
      <xdr:colOff>2068830</xdr:colOff>
      <xdr:row>482</xdr:row>
      <xdr:rowOff>1941195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98755" y="837094465"/>
          <a:ext cx="1870075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121285</xdr:colOff>
      <xdr:row>485</xdr:row>
      <xdr:rowOff>52070</xdr:rowOff>
    </xdr:from>
    <xdr:to>
      <xdr:col>0</xdr:col>
      <xdr:colOff>2058670</xdr:colOff>
      <xdr:row>485</xdr:row>
      <xdr:rowOff>1938020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21285" y="843063465"/>
          <a:ext cx="1937385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263525</xdr:colOff>
      <xdr:row>486</xdr:row>
      <xdr:rowOff>52070</xdr:rowOff>
    </xdr:from>
    <xdr:to>
      <xdr:col>0</xdr:col>
      <xdr:colOff>2019300</xdr:colOff>
      <xdr:row>486</xdr:row>
      <xdr:rowOff>1957070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263525" y="845057365"/>
          <a:ext cx="1755775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125730</xdr:colOff>
      <xdr:row>487</xdr:row>
      <xdr:rowOff>41910</xdr:rowOff>
    </xdr:from>
    <xdr:to>
      <xdr:col>0</xdr:col>
      <xdr:colOff>1986915</xdr:colOff>
      <xdr:row>487</xdr:row>
      <xdr:rowOff>1956435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25730" y="847041105"/>
          <a:ext cx="1861185" cy="191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304800</xdr:colOff>
      <xdr:row>488</xdr:row>
      <xdr:rowOff>52705</xdr:rowOff>
    </xdr:from>
    <xdr:to>
      <xdr:col>0</xdr:col>
      <xdr:colOff>2012950</xdr:colOff>
      <xdr:row>488</xdr:row>
      <xdr:rowOff>1901190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304800" y="849045800"/>
          <a:ext cx="170815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136525</xdr:colOff>
      <xdr:row>489</xdr:row>
      <xdr:rowOff>48260</xdr:rowOff>
    </xdr:from>
    <xdr:to>
      <xdr:col>0</xdr:col>
      <xdr:colOff>1997710</xdr:colOff>
      <xdr:row>489</xdr:row>
      <xdr:rowOff>1868170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136525" y="851035255"/>
          <a:ext cx="1861185" cy="181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189230</xdr:colOff>
      <xdr:row>490</xdr:row>
      <xdr:rowOff>52705</xdr:rowOff>
    </xdr:from>
    <xdr:to>
      <xdr:col>0</xdr:col>
      <xdr:colOff>1935480</xdr:colOff>
      <xdr:row>490</xdr:row>
      <xdr:rowOff>1901190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89230" y="853033600"/>
          <a:ext cx="174625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146685</xdr:colOff>
      <xdr:row>491</xdr:row>
      <xdr:rowOff>33655</xdr:rowOff>
    </xdr:from>
    <xdr:to>
      <xdr:col>0</xdr:col>
      <xdr:colOff>2026285</xdr:colOff>
      <xdr:row>491</xdr:row>
      <xdr:rowOff>1900555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146685" y="855008450"/>
          <a:ext cx="187960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492</xdr:row>
      <xdr:rowOff>91440</xdr:rowOff>
    </xdr:from>
    <xdr:to>
      <xdr:col>0</xdr:col>
      <xdr:colOff>2077085</xdr:colOff>
      <xdr:row>492</xdr:row>
      <xdr:rowOff>1911350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104775" y="857060135"/>
          <a:ext cx="1972310" cy="181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63500</xdr:colOff>
      <xdr:row>493</xdr:row>
      <xdr:rowOff>83820</xdr:rowOff>
    </xdr:from>
    <xdr:to>
      <xdr:col>0</xdr:col>
      <xdr:colOff>2077085</xdr:colOff>
      <xdr:row>493</xdr:row>
      <xdr:rowOff>1932305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63500" y="859046415"/>
          <a:ext cx="2013585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62865</xdr:colOff>
      <xdr:row>494</xdr:row>
      <xdr:rowOff>107950</xdr:rowOff>
    </xdr:from>
    <xdr:to>
      <xdr:col>0</xdr:col>
      <xdr:colOff>2152015</xdr:colOff>
      <xdr:row>494</xdr:row>
      <xdr:rowOff>1937385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62865" y="861064445"/>
          <a:ext cx="208915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495</xdr:row>
      <xdr:rowOff>83820</xdr:rowOff>
    </xdr:from>
    <xdr:to>
      <xdr:col>0</xdr:col>
      <xdr:colOff>2108200</xdr:colOff>
      <xdr:row>495</xdr:row>
      <xdr:rowOff>1932305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04775" y="863034215"/>
          <a:ext cx="2003425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498</xdr:row>
      <xdr:rowOff>74295</xdr:rowOff>
    </xdr:from>
    <xdr:to>
      <xdr:col>0</xdr:col>
      <xdr:colOff>2129790</xdr:colOff>
      <xdr:row>498</xdr:row>
      <xdr:rowOff>1836420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9525" y="869006390"/>
          <a:ext cx="2120265" cy="1762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184150</xdr:colOff>
      <xdr:row>497</xdr:row>
      <xdr:rowOff>114300</xdr:rowOff>
    </xdr:from>
    <xdr:to>
      <xdr:col>0</xdr:col>
      <xdr:colOff>2083435</xdr:colOff>
      <xdr:row>497</xdr:row>
      <xdr:rowOff>1924685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84150" y="867052495"/>
          <a:ext cx="1899285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496</xdr:row>
      <xdr:rowOff>104140</xdr:rowOff>
    </xdr:from>
    <xdr:to>
      <xdr:col>0</xdr:col>
      <xdr:colOff>2073275</xdr:colOff>
      <xdr:row>496</xdr:row>
      <xdr:rowOff>1914525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33350" y="865048435"/>
          <a:ext cx="1939925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189230</xdr:colOff>
      <xdr:row>501</xdr:row>
      <xdr:rowOff>44450</xdr:rowOff>
    </xdr:from>
    <xdr:to>
      <xdr:col>0</xdr:col>
      <xdr:colOff>2145030</xdr:colOff>
      <xdr:row>501</xdr:row>
      <xdr:rowOff>1939925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89230" y="874958245"/>
          <a:ext cx="1955800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180340</xdr:colOff>
      <xdr:row>500</xdr:row>
      <xdr:rowOff>63500</xdr:rowOff>
    </xdr:from>
    <xdr:to>
      <xdr:col>0</xdr:col>
      <xdr:colOff>2108200</xdr:colOff>
      <xdr:row>500</xdr:row>
      <xdr:rowOff>1939925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80340" y="872983395"/>
          <a:ext cx="1927860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187325</xdr:colOff>
      <xdr:row>499</xdr:row>
      <xdr:rowOff>51435</xdr:rowOff>
    </xdr:from>
    <xdr:to>
      <xdr:col>0</xdr:col>
      <xdr:colOff>2057400</xdr:colOff>
      <xdr:row>499</xdr:row>
      <xdr:rowOff>1918335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87325" y="870977430"/>
          <a:ext cx="1870075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189865</xdr:colOff>
      <xdr:row>503</xdr:row>
      <xdr:rowOff>62865</xdr:rowOff>
    </xdr:from>
    <xdr:to>
      <xdr:col>0</xdr:col>
      <xdr:colOff>2069465</xdr:colOff>
      <xdr:row>503</xdr:row>
      <xdr:rowOff>1920875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89865" y="878964460"/>
          <a:ext cx="187960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168275</xdr:colOff>
      <xdr:row>502</xdr:row>
      <xdr:rowOff>40640</xdr:rowOff>
    </xdr:from>
    <xdr:to>
      <xdr:col>0</xdr:col>
      <xdr:colOff>2114550</xdr:colOff>
      <xdr:row>502</xdr:row>
      <xdr:rowOff>1974850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68275" y="876948335"/>
          <a:ext cx="1946275" cy="1934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157480</xdr:colOff>
      <xdr:row>504</xdr:row>
      <xdr:rowOff>75565</xdr:rowOff>
    </xdr:from>
    <xdr:to>
      <xdr:col>0</xdr:col>
      <xdr:colOff>2075180</xdr:colOff>
      <xdr:row>504</xdr:row>
      <xdr:rowOff>1961515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57480" y="880971060"/>
          <a:ext cx="1917700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287020</xdr:colOff>
      <xdr:row>506</xdr:row>
      <xdr:rowOff>44450</xdr:rowOff>
    </xdr:from>
    <xdr:to>
      <xdr:col>0</xdr:col>
      <xdr:colOff>2100580</xdr:colOff>
      <xdr:row>506</xdr:row>
      <xdr:rowOff>1930400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287020" y="884927745"/>
          <a:ext cx="1813560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297815</xdr:colOff>
      <xdr:row>505</xdr:row>
      <xdr:rowOff>56515</xdr:rowOff>
    </xdr:from>
    <xdr:to>
      <xdr:col>0</xdr:col>
      <xdr:colOff>2091690</xdr:colOff>
      <xdr:row>505</xdr:row>
      <xdr:rowOff>1923415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297815" y="882945910"/>
          <a:ext cx="1793875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210820</xdr:colOff>
      <xdr:row>507</xdr:row>
      <xdr:rowOff>52705</xdr:rowOff>
    </xdr:from>
    <xdr:to>
      <xdr:col>0</xdr:col>
      <xdr:colOff>2052320</xdr:colOff>
      <xdr:row>507</xdr:row>
      <xdr:rowOff>1938655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210820" y="886929900"/>
          <a:ext cx="1841500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210185</xdr:colOff>
      <xdr:row>508</xdr:row>
      <xdr:rowOff>64135</xdr:rowOff>
    </xdr:from>
    <xdr:to>
      <xdr:col>0</xdr:col>
      <xdr:colOff>2080260</xdr:colOff>
      <xdr:row>508</xdr:row>
      <xdr:rowOff>1931035</xdr:rowOff>
    </xdr:to>
    <xdr:pic>
      <xdr:nvPicPr>
        <xdr:cNvPr id="324" name="图片 323" descr="1678346655811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210185" y="888935230"/>
          <a:ext cx="1870075" cy="18669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509</xdr:row>
      <xdr:rowOff>41910</xdr:rowOff>
    </xdr:from>
    <xdr:to>
      <xdr:col>0</xdr:col>
      <xdr:colOff>2112645</xdr:colOff>
      <xdr:row>509</xdr:row>
      <xdr:rowOff>1890395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213360" y="890906905"/>
          <a:ext cx="1899285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222250</xdr:colOff>
      <xdr:row>510</xdr:row>
      <xdr:rowOff>63500</xdr:rowOff>
    </xdr:from>
    <xdr:to>
      <xdr:col>0</xdr:col>
      <xdr:colOff>2006600</xdr:colOff>
      <xdr:row>510</xdr:row>
      <xdr:rowOff>1930400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222250" y="892922395"/>
          <a:ext cx="178435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212090</xdr:colOff>
      <xdr:row>511</xdr:row>
      <xdr:rowOff>51435</xdr:rowOff>
    </xdr:from>
    <xdr:to>
      <xdr:col>0</xdr:col>
      <xdr:colOff>2082165</xdr:colOff>
      <xdr:row>511</xdr:row>
      <xdr:rowOff>1909445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212090" y="894904230"/>
          <a:ext cx="187007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210820</xdr:colOff>
      <xdr:row>512</xdr:row>
      <xdr:rowOff>62865</xdr:rowOff>
    </xdr:from>
    <xdr:to>
      <xdr:col>0</xdr:col>
      <xdr:colOff>2024380</xdr:colOff>
      <xdr:row>512</xdr:row>
      <xdr:rowOff>1911350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210820" y="896909560"/>
          <a:ext cx="181356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240665</xdr:colOff>
      <xdr:row>513</xdr:row>
      <xdr:rowOff>70485</xdr:rowOff>
    </xdr:from>
    <xdr:to>
      <xdr:col>0</xdr:col>
      <xdr:colOff>2034540</xdr:colOff>
      <xdr:row>513</xdr:row>
      <xdr:rowOff>1946910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240665" y="898911080"/>
          <a:ext cx="1793875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252730</xdr:colOff>
      <xdr:row>514</xdr:row>
      <xdr:rowOff>50800</xdr:rowOff>
    </xdr:from>
    <xdr:to>
      <xdr:col>0</xdr:col>
      <xdr:colOff>2084705</xdr:colOff>
      <xdr:row>514</xdr:row>
      <xdr:rowOff>1908810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52730" y="900885295"/>
          <a:ext cx="183197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243205</xdr:colOff>
      <xdr:row>515</xdr:row>
      <xdr:rowOff>62865</xdr:rowOff>
    </xdr:from>
    <xdr:to>
      <xdr:col>0</xdr:col>
      <xdr:colOff>2018665</xdr:colOff>
      <xdr:row>515</xdr:row>
      <xdr:rowOff>1911350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43205" y="902891260"/>
          <a:ext cx="177546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252730</xdr:colOff>
      <xdr:row>516</xdr:row>
      <xdr:rowOff>43180</xdr:rowOff>
    </xdr:from>
    <xdr:to>
      <xdr:col>0</xdr:col>
      <xdr:colOff>2028190</xdr:colOff>
      <xdr:row>516</xdr:row>
      <xdr:rowOff>1910080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252730" y="904865475"/>
          <a:ext cx="177546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189230</xdr:colOff>
      <xdr:row>519</xdr:row>
      <xdr:rowOff>59055</xdr:rowOff>
    </xdr:from>
    <xdr:to>
      <xdr:col>0</xdr:col>
      <xdr:colOff>2106930</xdr:colOff>
      <xdr:row>519</xdr:row>
      <xdr:rowOff>1925955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89230" y="910863050"/>
          <a:ext cx="191770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210820</xdr:colOff>
      <xdr:row>518</xdr:row>
      <xdr:rowOff>73660</xdr:rowOff>
    </xdr:from>
    <xdr:to>
      <xdr:col>0</xdr:col>
      <xdr:colOff>1986280</xdr:colOff>
      <xdr:row>518</xdr:row>
      <xdr:rowOff>1940560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210820" y="908883755"/>
          <a:ext cx="177546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253365</xdr:colOff>
      <xdr:row>517</xdr:row>
      <xdr:rowOff>40640</xdr:rowOff>
    </xdr:from>
    <xdr:to>
      <xdr:col>0</xdr:col>
      <xdr:colOff>2047240</xdr:colOff>
      <xdr:row>517</xdr:row>
      <xdr:rowOff>1936115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253365" y="906856835"/>
          <a:ext cx="1793875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271780</xdr:colOff>
      <xdr:row>520</xdr:row>
      <xdr:rowOff>50165</xdr:rowOff>
    </xdr:from>
    <xdr:to>
      <xdr:col>0</xdr:col>
      <xdr:colOff>1923415</xdr:colOff>
      <xdr:row>520</xdr:row>
      <xdr:rowOff>1955165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271780" y="912848060"/>
          <a:ext cx="1651635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327025</xdr:colOff>
      <xdr:row>521</xdr:row>
      <xdr:rowOff>52705</xdr:rowOff>
    </xdr:from>
    <xdr:to>
      <xdr:col>0</xdr:col>
      <xdr:colOff>1978660</xdr:colOff>
      <xdr:row>521</xdr:row>
      <xdr:rowOff>1938655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327025" y="914844500"/>
          <a:ext cx="1651635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297180</xdr:colOff>
      <xdr:row>522</xdr:row>
      <xdr:rowOff>67945</xdr:rowOff>
    </xdr:from>
    <xdr:to>
      <xdr:col>0</xdr:col>
      <xdr:colOff>1910715</xdr:colOff>
      <xdr:row>522</xdr:row>
      <xdr:rowOff>1963420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297180" y="916853640"/>
          <a:ext cx="1613535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265430</xdr:colOff>
      <xdr:row>523</xdr:row>
      <xdr:rowOff>62865</xdr:rowOff>
    </xdr:from>
    <xdr:to>
      <xdr:col>0</xdr:col>
      <xdr:colOff>1955165</xdr:colOff>
      <xdr:row>523</xdr:row>
      <xdr:rowOff>1929765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265430" y="918842460"/>
          <a:ext cx="1689735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316865</xdr:colOff>
      <xdr:row>524</xdr:row>
      <xdr:rowOff>62865</xdr:rowOff>
    </xdr:from>
    <xdr:to>
      <xdr:col>0</xdr:col>
      <xdr:colOff>1986915</xdr:colOff>
      <xdr:row>524</xdr:row>
      <xdr:rowOff>1939290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316865" y="920836360"/>
          <a:ext cx="1670050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239395</xdr:colOff>
      <xdr:row>525</xdr:row>
      <xdr:rowOff>53340</xdr:rowOff>
    </xdr:from>
    <xdr:to>
      <xdr:col>0</xdr:col>
      <xdr:colOff>1995170</xdr:colOff>
      <xdr:row>525</xdr:row>
      <xdr:rowOff>1882775</xdr:rowOff>
    </xdr:to>
    <xdr:pic>
      <xdr:nvPicPr>
        <xdr:cNvPr id="341" name="图片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239395" y="922820735"/>
          <a:ext cx="175577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274320</xdr:colOff>
      <xdr:row>526</xdr:row>
      <xdr:rowOff>40640</xdr:rowOff>
    </xdr:from>
    <xdr:to>
      <xdr:col>0</xdr:col>
      <xdr:colOff>2030095</xdr:colOff>
      <xdr:row>526</xdr:row>
      <xdr:rowOff>1879600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274320" y="924801935"/>
          <a:ext cx="175577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527</xdr:row>
      <xdr:rowOff>73660</xdr:rowOff>
    </xdr:from>
    <xdr:to>
      <xdr:col>0</xdr:col>
      <xdr:colOff>1965325</xdr:colOff>
      <xdr:row>527</xdr:row>
      <xdr:rowOff>1903095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295275" y="926828855"/>
          <a:ext cx="167005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306705</xdr:colOff>
      <xdr:row>528</xdr:row>
      <xdr:rowOff>42545</xdr:rowOff>
    </xdr:from>
    <xdr:to>
      <xdr:col>0</xdr:col>
      <xdr:colOff>1976755</xdr:colOff>
      <xdr:row>528</xdr:row>
      <xdr:rowOff>1843405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306705" y="928791640"/>
          <a:ext cx="16700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529</xdr:row>
      <xdr:rowOff>83820</xdr:rowOff>
    </xdr:from>
    <xdr:to>
      <xdr:col>0</xdr:col>
      <xdr:colOff>2044065</xdr:colOff>
      <xdr:row>529</xdr:row>
      <xdr:rowOff>1864995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9525" y="930826815"/>
          <a:ext cx="2034540" cy="178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50800</xdr:colOff>
      <xdr:row>530</xdr:row>
      <xdr:rowOff>26035</xdr:rowOff>
    </xdr:from>
    <xdr:to>
      <xdr:col>0</xdr:col>
      <xdr:colOff>2178050</xdr:colOff>
      <xdr:row>530</xdr:row>
      <xdr:rowOff>1683385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0800" y="932762930"/>
          <a:ext cx="2127250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531</xdr:row>
      <xdr:rowOff>193040</xdr:rowOff>
    </xdr:from>
    <xdr:to>
      <xdr:col>0</xdr:col>
      <xdr:colOff>2234565</xdr:colOff>
      <xdr:row>531</xdr:row>
      <xdr:rowOff>1983740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47625" y="934923835"/>
          <a:ext cx="2186940" cy="179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532</xdr:row>
      <xdr:rowOff>93980</xdr:rowOff>
    </xdr:from>
    <xdr:to>
      <xdr:col>0</xdr:col>
      <xdr:colOff>2196465</xdr:colOff>
      <xdr:row>532</xdr:row>
      <xdr:rowOff>1837055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9525" y="936818675"/>
          <a:ext cx="2186940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210820</xdr:colOff>
      <xdr:row>535</xdr:row>
      <xdr:rowOff>24130</xdr:rowOff>
    </xdr:from>
    <xdr:to>
      <xdr:col>0</xdr:col>
      <xdr:colOff>2004695</xdr:colOff>
      <xdr:row>535</xdr:row>
      <xdr:rowOff>1938655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210820" y="942730525"/>
          <a:ext cx="1793875" cy="191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284480</xdr:colOff>
      <xdr:row>533</xdr:row>
      <xdr:rowOff>41910</xdr:rowOff>
    </xdr:from>
    <xdr:to>
      <xdr:col>0</xdr:col>
      <xdr:colOff>2059940</xdr:colOff>
      <xdr:row>533</xdr:row>
      <xdr:rowOff>1946910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284480" y="938760505"/>
          <a:ext cx="1775460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242570</xdr:colOff>
      <xdr:row>534</xdr:row>
      <xdr:rowOff>54610</xdr:rowOff>
    </xdr:from>
    <xdr:to>
      <xdr:col>0</xdr:col>
      <xdr:colOff>2036445</xdr:colOff>
      <xdr:row>534</xdr:row>
      <xdr:rowOff>1931035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242570" y="940767105"/>
          <a:ext cx="1793875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536</xdr:row>
      <xdr:rowOff>64135</xdr:rowOff>
    </xdr:from>
    <xdr:to>
      <xdr:col>0</xdr:col>
      <xdr:colOff>2032000</xdr:colOff>
      <xdr:row>536</xdr:row>
      <xdr:rowOff>1940560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238125" y="944764430"/>
          <a:ext cx="1793875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284480</xdr:colOff>
      <xdr:row>537</xdr:row>
      <xdr:rowOff>54610</xdr:rowOff>
    </xdr:from>
    <xdr:to>
      <xdr:col>0</xdr:col>
      <xdr:colOff>1945005</xdr:colOff>
      <xdr:row>537</xdr:row>
      <xdr:rowOff>1893570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284480" y="946748805"/>
          <a:ext cx="166052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538</xdr:row>
      <xdr:rowOff>61595</xdr:rowOff>
    </xdr:from>
    <xdr:to>
      <xdr:col>0</xdr:col>
      <xdr:colOff>1975485</xdr:colOff>
      <xdr:row>538</xdr:row>
      <xdr:rowOff>1928495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295275" y="948749690"/>
          <a:ext cx="168021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327660</xdr:colOff>
      <xdr:row>539</xdr:row>
      <xdr:rowOff>73025</xdr:rowOff>
    </xdr:from>
    <xdr:to>
      <xdr:col>0</xdr:col>
      <xdr:colOff>2017395</xdr:colOff>
      <xdr:row>539</xdr:row>
      <xdr:rowOff>1939925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327660" y="950755020"/>
          <a:ext cx="1689735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311785</xdr:colOff>
      <xdr:row>540</xdr:row>
      <xdr:rowOff>74930</xdr:rowOff>
    </xdr:from>
    <xdr:to>
      <xdr:col>0</xdr:col>
      <xdr:colOff>2029460</xdr:colOff>
      <xdr:row>540</xdr:row>
      <xdr:rowOff>1904365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311785" y="952750825"/>
          <a:ext cx="171767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263525</xdr:colOff>
      <xdr:row>541</xdr:row>
      <xdr:rowOff>40640</xdr:rowOff>
    </xdr:from>
    <xdr:to>
      <xdr:col>0</xdr:col>
      <xdr:colOff>1885950</xdr:colOff>
      <xdr:row>541</xdr:row>
      <xdr:rowOff>1936115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263525" y="954710435"/>
          <a:ext cx="1622425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380365</xdr:colOff>
      <xdr:row>543</xdr:row>
      <xdr:rowOff>44450</xdr:rowOff>
    </xdr:from>
    <xdr:to>
      <xdr:col>0</xdr:col>
      <xdr:colOff>1964690</xdr:colOff>
      <xdr:row>543</xdr:row>
      <xdr:rowOff>1911350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380365" y="958702045"/>
          <a:ext cx="1584325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542</xdr:row>
      <xdr:rowOff>52070</xdr:rowOff>
    </xdr:from>
    <xdr:to>
      <xdr:col>0</xdr:col>
      <xdr:colOff>1975485</xdr:colOff>
      <xdr:row>542</xdr:row>
      <xdr:rowOff>1918970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295275" y="956715765"/>
          <a:ext cx="168021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327025</xdr:colOff>
      <xdr:row>544</xdr:row>
      <xdr:rowOff>61595</xdr:rowOff>
    </xdr:from>
    <xdr:to>
      <xdr:col>0</xdr:col>
      <xdr:colOff>2007235</xdr:colOff>
      <xdr:row>544</xdr:row>
      <xdr:rowOff>1928495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327025" y="960713090"/>
          <a:ext cx="168021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547</xdr:row>
      <xdr:rowOff>36195</xdr:rowOff>
    </xdr:from>
    <xdr:to>
      <xdr:col>0</xdr:col>
      <xdr:colOff>2174875</xdr:colOff>
      <xdr:row>547</xdr:row>
      <xdr:rowOff>1826895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9525" y="966669390"/>
          <a:ext cx="2165350" cy="179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545</xdr:row>
      <xdr:rowOff>74295</xdr:rowOff>
    </xdr:from>
    <xdr:to>
      <xdr:col>0</xdr:col>
      <xdr:colOff>2174875</xdr:colOff>
      <xdr:row>545</xdr:row>
      <xdr:rowOff>1798955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9525" y="962719690"/>
          <a:ext cx="2165350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546</xdr:row>
      <xdr:rowOff>62230</xdr:rowOff>
    </xdr:from>
    <xdr:to>
      <xdr:col>0</xdr:col>
      <xdr:colOff>2174875</xdr:colOff>
      <xdr:row>546</xdr:row>
      <xdr:rowOff>1786890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9525" y="964701525"/>
          <a:ext cx="2165350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548</xdr:row>
      <xdr:rowOff>54610</xdr:rowOff>
    </xdr:from>
    <xdr:to>
      <xdr:col>0</xdr:col>
      <xdr:colOff>2139950</xdr:colOff>
      <xdr:row>548</xdr:row>
      <xdr:rowOff>1884045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9525" y="968681705"/>
          <a:ext cx="213042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549</xdr:row>
      <xdr:rowOff>83820</xdr:rowOff>
    </xdr:from>
    <xdr:to>
      <xdr:col>0</xdr:col>
      <xdr:colOff>2136775</xdr:colOff>
      <xdr:row>549</xdr:row>
      <xdr:rowOff>1826895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9525" y="970704815"/>
          <a:ext cx="2127250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550</xdr:row>
      <xdr:rowOff>93980</xdr:rowOff>
    </xdr:from>
    <xdr:to>
      <xdr:col>0</xdr:col>
      <xdr:colOff>2139315</xdr:colOff>
      <xdr:row>550</xdr:row>
      <xdr:rowOff>1827530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9525" y="972708875"/>
          <a:ext cx="2129790" cy="173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552</xdr:row>
      <xdr:rowOff>137160</xdr:rowOff>
    </xdr:from>
    <xdr:to>
      <xdr:col>0</xdr:col>
      <xdr:colOff>2127885</xdr:colOff>
      <xdr:row>552</xdr:row>
      <xdr:rowOff>1835785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9525" y="976739855"/>
          <a:ext cx="2118360" cy="169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553</xdr:row>
      <xdr:rowOff>73660</xdr:rowOff>
    </xdr:from>
    <xdr:to>
      <xdr:col>0</xdr:col>
      <xdr:colOff>2173605</xdr:colOff>
      <xdr:row>553</xdr:row>
      <xdr:rowOff>1885950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9525" y="978670255"/>
          <a:ext cx="2164080" cy="1812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551</xdr:row>
      <xdr:rowOff>126365</xdr:rowOff>
    </xdr:from>
    <xdr:to>
      <xdr:col>0</xdr:col>
      <xdr:colOff>2181860</xdr:colOff>
      <xdr:row>551</xdr:row>
      <xdr:rowOff>1903095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9525" y="974735160"/>
          <a:ext cx="2172335" cy="177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</xdr:colOff>
      <xdr:row>554</xdr:row>
      <xdr:rowOff>160020</xdr:rowOff>
    </xdr:from>
    <xdr:to>
      <xdr:col>0</xdr:col>
      <xdr:colOff>2187575</xdr:colOff>
      <xdr:row>554</xdr:row>
      <xdr:rowOff>1837055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28575" y="980750515"/>
          <a:ext cx="2159000" cy="1677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126365</xdr:colOff>
      <xdr:row>555</xdr:row>
      <xdr:rowOff>127635</xdr:rowOff>
    </xdr:from>
    <xdr:to>
      <xdr:col>0</xdr:col>
      <xdr:colOff>2129790</xdr:colOff>
      <xdr:row>555</xdr:row>
      <xdr:rowOff>1718945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26365" y="982712030"/>
          <a:ext cx="2003425" cy="159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31115</xdr:colOff>
      <xdr:row>556</xdr:row>
      <xdr:rowOff>110490</xdr:rowOff>
    </xdr:from>
    <xdr:to>
      <xdr:col>0</xdr:col>
      <xdr:colOff>2130425</xdr:colOff>
      <xdr:row>556</xdr:row>
      <xdr:rowOff>1758315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31115" y="984688785"/>
          <a:ext cx="2099310" cy="164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557</xdr:row>
      <xdr:rowOff>84455</xdr:rowOff>
    </xdr:from>
    <xdr:to>
      <xdr:col>0</xdr:col>
      <xdr:colOff>2101850</xdr:colOff>
      <xdr:row>557</xdr:row>
      <xdr:rowOff>1685290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9525" y="986656650"/>
          <a:ext cx="2092325" cy="160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83820</xdr:colOff>
      <xdr:row>559</xdr:row>
      <xdr:rowOff>69215</xdr:rowOff>
    </xdr:from>
    <xdr:to>
      <xdr:col>0</xdr:col>
      <xdr:colOff>2153920</xdr:colOff>
      <xdr:row>559</xdr:row>
      <xdr:rowOff>1840865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83820" y="990629210"/>
          <a:ext cx="2070100" cy="177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</xdr:colOff>
      <xdr:row>558</xdr:row>
      <xdr:rowOff>109855</xdr:rowOff>
    </xdr:from>
    <xdr:to>
      <xdr:col>0</xdr:col>
      <xdr:colOff>2124710</xdr:colOff>
      <xdr:row>558</xdr:row>
      <xdr:rowOff>1881505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25400" y="988675950"/>
          <a:ext cx="2099310" cy="177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163195</xdr:colOff>
      <xdr:row>560</xdr:row>
      <xdr:rowOff>99695</xdr:rowOff>
    </xdr:from>
    <xdr:to>
      <xdr:col>0</xdr:col>
      <xdr:colOff>2242820</xdr:colOff>
      <xdr:row>560</xdr:row>
      <xdr:rowOff>1928495</xdr:rowOff>
    </xdr:to>
    <xdr:pic>
      <xdr:nvPicPr>
        <xdr:cNvPr id="376" name="图片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63195" y="992653590"/>
          <a:ext cx="207962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72390</xdr:colOff>
      <xdr:row>561</xdr:row>
      <xdr:rowOff>49530</xdr:rowOff>
    </xdr:from>
    <xdr:to>
      <xdr:col>0</xdr:col>
      <xdr:colOff>2133600</xdr:colOff>
      <xdr:row>561</xdr:row>
      <xdr:rowOff>1821180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72390" y="994597325"/>
          <a:ext cx="2061210" cy="177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562</xdr:row>
      <xdr:rowOff>63500</xdr:rowOff>
    </xdr:from>
    <xdr:to>
      <xdr:col>0</xdr:col>
      <xdr:colOff>2129790</xdr:colOff>
      <xdr:row>562</xdr:row>
      <xdr:rowOff>1788160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9525" y="996605195"/>
          <a:ext cx="2120265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241935</xdr:colOff>
      <xdr:row>563</xdr:row>
      <xdr:rowOff>41275</xdr:rowOff>
    </xdr:from>
    <xdr:to>
      <xdr:col>0</xdr:col>
      <xdr:colOff>2064385</xdr:colOff>
      <xdr:row>563</xdr:row>
      <xdr:rowOff>1889760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241935" y="998576870"/>
          <a:ext cx="182245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252730</xdr:colOff>
      <xdr:row>564</xdr:row>
      <xdr:rowOff>52705</xdr:rowOff>
    </xdr:from>
    <xdr:to>
      <xdr:col>0</xdr:col>
      <xdr:colOff>2028190</xdr:colOff>
      <xdr:row>564</xdr:row>
      <xdr:rowOff>1929130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252730" y="1000582200"/>
          <a:ext cx="1775460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349250</xdr:colOff>
      <xdr:row>565</xdr:row>
      <xdr:rowOff>49530</xdr:rowOff>
    </xdr:from>
    <xdr:to>
      <xdr:col>0</xdr:col>
      <xdr:colOff>2009775</xdr:colOff>
      <xdr:row>565</xdr:row>
      <xdr:rowOff>1898015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349250" y="1002572925"/>
          <a:ext cx="1660525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263525</xdr:colOff>
      <xdr:row>566</xdr:row>
      <xdr:rowOff>52070</xdr:rowOff>
    </xdr:from>
    <xdr:to>
      <xdr:col>0</xdr:col>
      <xdr:colOff>2009775</xdr:colOff>
      <xdr:row>566</xdr:row>
      <xdr:rowOff>1966595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263525" y="1004569365"/>
          <a:ext cx="1746250" cy="191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281940</xdr:colOff>
      <xdr:row>567</xdr:row>
      <xdr:rowOff>52705</xdr:rowOff>
    </xdr:from>
    <xdr:to>
      <xdr:col>0</xdr:col>
      <xdr:colOff>2037715</xdr:colOff>
      <xdr:row>567</xdr:row>
      <xdr:rowOff>1938655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281940" y="1006563900"/>
          <a:ext cx="1755775" cy="188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266065</xdr:colOff>
      <xdr:row>568</xdr:row>
      <xdr:rowOff>74930</xdr:rowOff>
    </xdr:from>
    <xdr:to>
      <xdr:col>0</xdr:col>
      <xdr:colOff>2050415</xdr:colOff>
      <xdr:row>568</xdr:row>
      <xdr:rowOff>1923415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266065" y="1008580025"/>
          <a:ext cx="178435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74930</xdr:colOff>
      <xdr:row>570</xdr:row>
      <xdr:rowOff>57150</xdr:rowOff>
    </xdr:from>
    <xdr:to>
      <xdr:col>0</xdr:col>
      <xdr:colOff>2116455</xdr:colOff>
      <xdr:row>570</xdr:row>
      <xdr:rowOff>1809750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74930" y="1012550045"/>
          <a:ext cx="2041525" cy="175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571</xdr:row>
      <xdr:rowOff>85725</xdr:rowOff>
    </xdr:from>
    <xdr:to>
      <xdr:col>0</xdr:col>
      <xdr:colOff>2129790</xdr:colOff>
      <xdr:row>571</xdr:row>
      <xdr:rowOff>1781810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9525" y="1014572520"/>
          <a:ext cx="2120265" cy="169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569</xdr:row>
      <xdr:rowOff>83820</xdr:rowOff>
    </xdr:from>
    <xdr:to>
      <xdr:col>0</xdr:col>
      <xdr:colOff>2127250</xdr:colOff>
      <xdr:row>569</xdr:row>
      <xdr:rowOff>1789430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9525" y="1010582815"/>
          <a:ext cx="2117725" cy="1705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73025</xdr:colOff>
      <xdr:row>572</xdr:row>
      <xdr:rowOff>109220</xdr:rowOff>
    </xdr:from>
    <xdr:to>
      <xdr:col>0</xdr:col>
      <xdr:colOff>2190750</xdr:colOff>
      <xdr:row>572</xdr:row>
      <xdr:rowOff>1861820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73025" y="1016589915"/>
          <a:ext cx="2117725" cy="175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71120</xdr:colOff>
      <xdr:row>573</xdr:row>
      <xdr:rowOff>59055</xdr:rowOff>
    </xdr:from>
    <xdr:to>
      <xdr:col>0</xdr:col>
      <xdr:colOff>2150745</xdr:colOff>
      <xdr:row>573</xdr:row>
      <xdr:rowOff>1830705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71120" y="1018533650"/>
          <a:ext cx="2079625" cy="177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50165</xdr:colOff>
      <xdr:row>575</xdr:row>
      <xdr:rowOff>60960</xdr:rowOff>
    </xdr:from>
    <xdr:to>
      <xdr:col>0</xdr:col>
      <xdr:colOff>2101850</xdr:colOff>
      <xdr:row>575</xdr:row>
      <xdr:rowOff>1785620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50165" y="1022523355"/>
          <a:ext cx="2051685" cy="172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574</xdr:row>
      <xdr:rowOff>127000</xdr:rowOff>
    </xdr:from>
    <xdr:to>
      <xdr:col>0</xdr:col>
      <xdr:colOff>2165350</xdr:colOff>
      <xdr:row>574</xdr:row>
      <xdr:rowOff>1784350</xdr:rowOff>
    </xdr:to>
    <xdr:pic>
      <xdr:nvPicPr>
        <xdr:cNvPr id="391" name="图片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9525" y="1020595495"/>
          <a:ext cx="2155825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231775</xdr:colOff>
      <xdr:row>576</xdr:row>
      <xdr:rowOff>53975</xdr:rowOff>
    </xdr:from>
    <xdr:to>
      <xdr:col>0</xdr:col>
      <xdr:colOff>2054225</xdr:colOff>
      <xdr:row>576</xdr:row>
      <xdr:rowOff>1864360</xdr:rowOff>
    </xdr:to>
    <xdr:pic>
      <xdr:nvPicPr>
        <xdr:cNvPr id="392" name="图片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231775" y="1024510270"/>
          <a:ext cx="182245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218440</xdr:colOff>
      <xdr:row>577</xdr:row>
      <xdr:rowOff>60325</xdr:rowOff>
    </xdr:from>
    <xdr:to>
      <xdr:col>0</xdr:col>
      <xdr:colOff>2059940</xdr:colOff>
      <xdr:row>577</xdr:row>
      <xdr:rowOff>1918335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218440" y="1026510520"/>
          <a:ext cx="184150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276225</xdr:colOff>
      <xdr:row>578</xdr:row>
      <xdr:rowOff>63500</xdr:rowOff>
    </xdr:from>
    <xdr:to>
      <xdr:col>0</xdr:col>
      <xdr:colOff>2013585</xdr:colOff>
      <xdr:row>578</xdr:row>
      <xdr:rowOff>1930400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276225" y="1028507595"/>
          <a:ext cx="173736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344170</xdr:colOff>
      <xdr:row>579</xdr:row>
      <xdr:rowOff>42545</xdr:rowOff>
    </xdr:from>
    <xdr:to>
      <xdr:col>0</xdr:col>
      <xdr:colOff>1986280</xdr:colOff>
      <xdr:row>579</xdr:row>
      <xdr:rowOff>1900555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344170" y="1030480540"/>
          <a:ext cx="164211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341630</xdr:colOff>
      <xdr:row>580</xdr:row>
      <xdr:rowOff>33020</xdr:rowOff>
    </xdr:from>
    <xdr:to>
      <xdr:col>0</xdr:col>
      <xdr:colOff>1983740</xdr:colOff>
      <xdr:row>580</xdr:row>
      <xdr:rowOff>1938020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341630" y="1032464915"/>
          <a:ext cx="1642110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212725</xdr:colOff>
      <xdr:row>581</xdr:row>
      <xdr:rowOff>60325</xdr:rowOff>
    </xdr:from>
    <xdr:to>
      <xdr:col>0</xdr:col>
      <xdr:colOff>1930400</xdr:colOff>
      <xdr:row>581</xdr:row>
      <xdr:rowOff>1918335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212725" y="1034486120"/>
          <a:ext cx="171767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230505</xdr:colOff>
      <xdr:row>582</xdr:row>
      <xdr:rowOff>59690</xdr:rowOff>
    </xdr:from>
    <xdr:to>
      <xdr:col>0</xdr:col>
      <xdr:colOff>1986280</xdr:colOff>
      <xdr:row>582</xdr:row>
      <xdr:rowOff>1908175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230505" y="1036479385"/>
          <a:ext cx="1755775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189230</xdr:colOff>
      <xdr:row>583</xdr:row>
      <xdr:rowOff>52705</xdr:rowOff>
    </xdr:from>
    <xdr:to>
      <xdr:col>0</xdr:col>
      <xdr:colOff>2021205</xdr:colOff>
      <xdr:row>583</xdr:row>
      <xdr:rowOff>1910715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89230" y="1038466300"/>
          <a:ext cx="183197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137795</xdr:colOff>
      <xdr:row>584</xdr:row>
      <xdr:rowOff>71755</xdr:rowOff>
    </xdr:from>
    <xdr:to>
      <xdr:col>0</xdr:col>
      <xdr:colOff>2179320</xdr:colOff>
      <xdr:row>584</xdr:row>
      <xdr:rowOff>1910715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37795" y="1040479250"/>
          <a:ext cx="204152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585</xdr:row>
      <xdr:rowOff>92075</xdr:rowOff>
    </xdr:from>
    <xdr:to>
      <xdr:col>0</xdr:col>
      <xdr:colOff>2146935</xdr:colOff>
      <xdr:row>585</xdr:row>
      <xdr:rowOff>1892935</xdr:rowOff>
    </xdr:to>
    <xdr:pic>
      <xdr:nvPicPr>
        <xdr:cNvPr id="401" name="图片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9525" y="1042493470"/>
          <a:ext cx="213741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586</xdr:row>
      <xdr:rowOff>53340</xdr:rowOff>
    </xdr:from>
    <xdr:to>
      <xdr:col>0</xdr:col>
      <xdr:colOff>2213610</xdr:colOff>
      <xdr:row>586</xdr:row>
      <xdr:rowOff>1863725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9525" y="1044448635"/>
          <a:ext cx="2204085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589</xdr:row>
      <xdr:rowOff>102235</xdr:rowOff>
    </xdr:from>
    <xdr:to>
      <xdr:col>0</xdr:col>
      <xdr:colOff>2186940</xdr:colOff>
      <xdr:row>589</xdr:row>
      <xdr:rowOff>1912620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9525" y="1050479230"/>
          <a:ext cx="2177415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587</xdr:row>
      <xdr:rowOff>64135</xdr:rowOff>
    </xdr:from>
    <xdr:to>
      <xdr:col>0</xdr:col>
      <xdr:colOff>2146935</xdr:colOff>
      <xdr:row>587</xdr:row>
      <xdr:rowOff>1893570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9525" y="1046453330"/>
          <a:ext cx="213741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588</xdr:row>
      <xdr:rowOff>121285</xdr:rowOff>
    </xdr:from>
    <xdr:to>
      <xdr:col>0</xdr:col>
      <xdr:colOff>2178050</xdr:colOff>
      <xdr:row>588</xdr:row>
      <xdr:rowOff>1892935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47625" y="1048504380"/>
          <a:ext cx="2130425" cy="177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590</xdr:row>
      <xdr:rowOff>94615</xdr:rowOff>
    </xdr:from>
    <xdr:to>
      <xdr:col>0</xdr:col>
      <xdr:colOff>2174875</xdr:colOff>
      <xdr:row>590</xdr:row>
      <xdr:rowOff>1875790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57150" y="1052465510"/>
          <a:ext cx="2117725" cy="178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172720</xdr:colOff>
      <xdr:row>592</xdr:row>
      <xdr:rowOff>64135</xdr:rowOff>
    </xdr:from>
    <xdr:to>
      <xdr:col>0</xdr:col>
      <xdr:colOff>2062480</xdr:colOff>
      <xdr:row>592</xdr:row>
      <xdr:rowOff>1922145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72720" y="1056422830"/>
          <a:ext cx="188976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591</xdr:row>
      <xdr:rowOff>71755</xdr:rowOff>
    </xdr:from>
    <xdr:to>
      <xdr:col>0</xdr:col>
      <xdr:colOff>2178050</xdr:colOff>
      <xdr:row>591</xdr:row>
      <xdr:rowOff>1862455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9525" y="1054436550"/>
          <a:ext cx="2168525" cy="179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593</xdr:row>
      <xdr:rowOff>40640</xdr:rowOff>
    </xdr:from>
    <xdr:to>
      <xdr:col>0</xdr:col>
      <xdr:colOff>2165350</xdr:colOff>
      <xdr:row>593</xdr:row>
      <xdr:rowOff>1870075</xdr:rowOff>
    </xdr:to>
    <xdr:pic>
      <xdr:nvPicPr>
        <xdr:cNvPr id="409" name="图片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9525" y="1058393235"/>
          <a:ext cx="215582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595</xdr:row>
      <xdr:rowOff>151765</xdr:rowOff>
    </xdr:from>
    <xdr:to>
      <xdr:col>0</xdr:col>
      <xdr:colOff>2194560</xdr:colOff>
      <xdr:row>595</xdr:row>
      <xdr:rowOff>1857375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9525" y="1062492160"/>
          <a:ext cx="2185035" cy="1705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594</xdr:row>
      <xdr:rowOff>72390</xdr:rowOff>
    </xdr:from>
    <xdr:to>
      <xdr:col>0</xdr:col>
      <xdr:colOff>2196465</xdr:colOff>
      <xdr:row>594</xdr:row>
      <xdr:rowOff>1882775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9525" y="1060418885"/>
          <a:ext cx="218694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596</xdr:row>
      <xdr:rowOff>91440</xdr:rowOff>
    </xdr:from>
    <xdr:to>
      <xdr:col>0</xdr:col>
      <xdr:colOff>2158365</xdr:colOff>
      <xdr:row>596</xdr:row>
      <xdr:rowOff>1901825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47625" y="1064425735"/>
          <a:ext cx="211074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597</xdr:row>
      <xdr:rowOff>93980</xdr:rowOff>
    </xdr:from>
    <xdr:to>
      <xdr:col>0</xdr:col>
      <xdr:colOff>2146935</xdr:colOff>
      <xdr:row>597</xdr:row>
      <xdr:rowOff>1894840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9525" y="1066422175"/>
          <a:ext cx="213741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598</xdr:row>
      <xdr:rowOff>93345</xdr:rowOff>
    </xdr:from>
    <xdr:to>
      <xdr:col>0</xdr:col>
      <xdr:colOff>2136775</xdr:colOff>
      <xdr:row>598</xdr:row>
      <xdr:rowOff>1903730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47625" y="1068415440"/>
          <a:ext cx="208915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599</xdr:row>
      <xdr:rowOff>147955</xdr:rowOff>
    </xdr:from>
    <xdr:to>
      <xdr:col>0</xdr:col>
      <xdr:colOff>2120265</xdr:colOff>
      <xdr:row>599</xdr:row>
      <xdr:rowOff>1881505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9525" y="1070463950"/>
          <a:ext cx="2110740" cy="173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600</xdr:row>
      <xdr:rowOff>76200</xdr:rowOff>
    </xdr:from>
    <xdr:to>
      <xdr:col>0</xdr:col>
      <xdr:colOff>2120900</xdr:colOff>
      <xdr:row>600</xdr:row>
      <xdr:rowOff>1915160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142875" y="1072386095"/>
          <a:ext cx="197802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601</xdr:row>
      <xdr:rowOff>165735</xdr:rowOff>
    </xdr:from>
    <xdr:to>
      <xdr:col>0</xdr:col>
      <xdr:colOff>2130425</xdr:colOff>
      <xdr:row>601</xdr:row>
      <xdr:rowOff>1908810</xdr:rowOff>
    </xdr:to>
    <xdr:pic>
      <xdr:nvPicPr>
        <xdr:cNvPr id="417" name="图片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104775" y="1074469530"/>
          <a:ext cx="2025650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126</xdr:row>
      <xdr:rowOff>86995</xdr:rowOff>
    </xdr:from>
    <xdr:to>
      <xdr:col>0</xdr:col>
      <xdr:colOff>2149475</xdr:colOff>
      <xdr:row>126</xdr:row>
      <xdr:rowOff>1934845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104775" y="190969265"/>
          <a:ext cx="2044700" cy="184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127</xdr:row>
      <xdr:rowOff>60325</xdr:rowOff>
    </xdr:from>
    <xdr:to>
      <xdr:col>0</xdr:col>
      <xdr:colOff>2136775</xdr:colOff>
      <xdr:row>127</xdr:row>
      <xdr:rowOff>1932305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57150" y="192936495"/>
          <a:ext cx="20796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96520</xdr:colOff>
      <xdr:row>604</xdr:row>
      <xdr:rowOff>54610</xdr:rowOff>
    </xdr:from>
    <xdr:to>
      <xdr:col>0</xdr:col>
      <xdr:colOff>2152650</xdr:colOff>
      <xdr:row>604</xdr:row>
      <xdr:rowOff>1912620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96520" y="1080340105"/>
          <a:ext cx="205613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86995</xdr:colOff>
      <xdr:row>603</xdr:row>
      <xdr:rowOff>59055</xdr:rowOff>
    </xdr:from>
    <xdr:to>
      <xdr:col>0</xdr:col>
      <xdr:colOff>2192655</xdr:colOff>
      <xdr:row>603</xdr:row>
      <xdr:rowOff>1957705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86995" y="1078350650"/>
          <a:ext cx="2105660" cy="189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59690</xdr:colOff>
      <xdr:row>602</xdr:row>
      <xdr:rowOff>37465</xdr:rowOff>
    </xdr:from>
    <xdr:to>
      <xdr:col>0</xdr:col>
      <xdr:colOff>2176145</xdr:colOff>
      <xdr:row>602</xdr:row>
      <xdr:rowOff>1942465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59690" y="1076335160"/>
          <a:ext cx="2116455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45720</xdr:colOff>
      <xdr:row>607</xdr:row>
      <xdr:rowOff>43815</xdr:rowOff>
    </xdr:from>
    <xdr:to>
      <xdr:col>0</xdr:col>
      <xdr:colOff>2119630</xdr:colOff>
      <xdr:row>607</xdr:row>
      <xdr:rowOff>1910715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45720" y="1086311010"/>
          <a:ext cx="207391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83820</xdr:colOff>
      <xdr:row>606</xdr:row>
      <xdr:rowOff>52070</xdr:rowOff>
    </xdr:from>
    <xdr:to>
      <xdr:col>0</xdr:col>
      <xdr:colOff>2158365</xdr:colOff>
      <xdr:row>606</xdr:row>
      <xdr:rowOff>1919605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83820" y="1084325365"/>
          <a:ext cx="2074545" cy="186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106045</xdr:colOff>
      <xdr:row>605</xdr:row>
      <xdr:rowOff>41910</xdr:rowOff>
    </xdr:from>
    <xdr:to>
      <xdr:col>0</xdr:col>
      <xdr:colOff>2207260</xdr:colOff>
      <xdr:row>605</xdr:row>
      <xdr:rowOff>1937385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106045" y="1082321305"/>
          <a:ext cx="2101215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</xdr:colOff>
      <xdr:row>608</xdr:row>
      <xdr:rowOff>49530</xdr:rowOff>
    </xdr:from>
    <xdr:to>
      <xdr:col>0</xdr:col>
      <xdr:colOff>2070100</xdr:colOff>
      <xdr:row>608</xdr:row>
      <xdr:rowOff>1887220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28575" y="1088310625"/>
          <a:ext cx="20415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83820</xdr:colOff>
      <xdr:row>609</xdr:row>
      <xdr:rowOff>69850</xdr:rowOff>
    </xdr:from>
    <xdr:to>
      <xdr:col>0</xdr:col>
      <xdr:colOff>2147570</xdr:colOff>
      <xdr:row>609</xdr:row>
      <xdr:rowOff>1927860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83820" y="1090324845"/>
          <a:ext cx="206375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63500</xdr:colOff>
      <xdr:row>610</xdr:row>
      <xdr:rowOff>57150</xdr:rowOff>
    </xdr:from>
    <xdr:to>
      <xdr:col>0</xdr:col>
      <xdr:colOff>2127250</xdr:colOff>
      <xdr:row>610</xdr:row>
      <xdr:rowOff>1915160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63500" y="1092306045"/>
          <a:ext cx="206375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106045</xdr:colOff>
      <xdr:row>611</xdr:row>
      <xdr:rowOff>65405</xdr:rowOff>
    </xdr:from>
    <xdr:to>
      <xdr:col>0</xdr:col>
      <xdr:colOff>2169795</xdr:colOff>
      <xdr:row>611</xdr:row>
      <xdr:rowOff>1923415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106045" y="1094308200"/>
          <a:ext cx="2063750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62230</xdr:colOff>
      <xdr:row>612</xdr:row>
      <xdr:rowOff>43815</xdr:rowOff>
    </xdr:from>
    <xdr:to>
      <xdr:col>0</xdr:col>
      <xdr:colOff>2136140</xdr:colOff>
      <xdr:row>612</xdr:row>
      <xdr:rowOff>1910715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62230" y="1096280510"/>
          <a:ext cx="2073910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93980</xdr:colOff>
      <xdr:row>613</xdr:row>
      <xdr:rowOff>45085</xdr:rowOff>
    </xdr:from>
    <xdr:to>
      <xdr:col>0</xdr:col>
      <xdr:colOff>2164080</xdr:colOff>
      <xdr:row>613</xdr:row>
      <xdr:rowOff>1908175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93980" y="1098275680"/>
          <a:ext cx="2070100" cy="186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61595</xdr:colOff>
      <xdr:row>614</xdr:row>
      <xdr:rowOff>62865</xdr:rowOff>
    </xdr:from>
    <xdr:to>
      <xdr:col>0</xdr:col>
      <xdr:colOff>2145665</xdr:colOff>
      <xdr:row>614</xdr:row>
      <xdr:rowOff>1939290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61595" y="1100287360"/>
          <a:ext cx="2084070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42545</xdr:colOff>
      <xdr:row>615</xdr:row>
      <xdr:rowOff>52705</xdr:rowOff>
    </xdr:from>
    <xdr:to>
      <xdr:col>0</xdr:col>
      <xdr:colOff>2096135</xdr:colOff>
      <xdr:row>615</xdr:row>
      <xdr:rowOff>1901190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42545" y="1102271100"/>
          <a:ext cx="2053590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93345</xdr:colOff>
      <xdr:row>616</xdr:row>
      <xdr:rowOff>55245</xdr:rowOff>
    </xdr:from>
    <xdr:to>
      <xdr:col>0</xdr:col>
      <xdr:colOff>2156460</xdr:colOff>
      <xdr:row>616</xdr:row>
      <xdr:rowOff>1913255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93345" y="1104267540"/>
          <a:ext cx="206311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64770</xdr:colOff>
      <xdr:row>617</xdr:row>
      <xdr:rowOff>44450</xdr:rowOff>
    </xdr:from>
    <xdr:to>
      <xdr:col>0</xdr:col>
      <xdr:colOff>2107565</xdr:colOff>
      <xdr:row>617</xdr:row>
      <xdr:rowOff>1883410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64770" y="1106250645"/>
          <a:ext cx="204279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113030</xdr:colOff>
      <xdr:row>618</xdr:row>
      <xdr:rowOff>46355</xdr:rowOff>
    </xdr:from>
    <xdr:to>
      <xdr:col>0</xdr:col>
      <xdr:colOff>2155825</xdr:colOff>
      <xdr:row>618</xdr:row>
      <xdr:rowOff>1885315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113030" y="1108246450"/>
          <a:ext cx="2042795" cy="183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66040</xdr:colOff>
      <xdr:row>619</xdr:row>
      <xdr:rowOff>35560</xdr:rowOff>
    </xdr:from>
    <xdr:to>
      <xdr:col>0</xdr:col>
      <xdr:colOff>2125345</xdr:colOff>
      <xdr:row>619</xdr:row>
      <xdr:rowOff>1893570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66040" y="1110229555"/>
          <a:ext cx="205930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59690</xdr:colOff>
      <xdr:row>621</xdr:row>
      <xdr:rowOff>36830</xdr:rowOff>
    </xdr:from>
    <xdr:to>
      <xdr:col>0</xdr:col>
      <xdr:colOff>2118995</xdr:colOff>
      <xdr:row>621</xdr:row>
      <xdr:rowOff>1894840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59690" y="1114218625"/>
          <a:ext cx="205930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83820</xdr:colOff>
      <xdr:row>620</xdr:row>
      <xdr:rowOff>66675</xdr:rowOff>
    </xdr:from>
    <xdr:to>
      <xdr:col>0</xdr:col>
      <xdr:colOff>2153285</xdr:colOff>
      <xdr:row>620</xdr:row>
      <xdr:rowOff>1934210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83820" y="1112254570"/>
          <a:ext cx="2069465" cy="186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31115</xdr:colOff>
      <xdr:row>622</xdr:row>
      <xdr:rowOff>74930</xdr:rowOff>
    </xdr:from>
    <xdr:to>
      <xdr:col>0</xdr:col>
      <xdr:colOff>2098675</xdr:colOff>
      <xdr:row>622</xdr:row>
      <xdr:rowOff>1941195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31115" y="1116250625"/>
          <a:ext cx="2067560" cy="1866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40005</xdr:colOff>
      <xdr:row>623</xdr:row>
      <xdr:rowOff>44450</xdr:rowOff>
    </xdr:from>
    <xdr:to>
      <xdr:col>0</xdr:col>
      <xdr:colOff>2108200</xdr:colOff>
      <xdr:row>623</xdr:row>
      <xdr:rowOff>1910715</xdr:rowOff>
    </xdr:to>
    <xdr:pic>
      <xdr:nvPicPr>
        <xdr:cNvPr id="441" name="图片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40005" y="1118214045"/>
          <a:ext cx="2068195" cy="1866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624</xdr:row>
      <xdr:rowOff>58420</xdr:rowOff>
    </xdr:from>
    <xdr:to>
      <xdr:col>0</xdr:col>
      <xdr:colOff>2037715</xdr:colOff>
      <xdr:row>624</xdr:row>
      <xdr:rowOff>1896110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635" y="1120221915"/>
          <a:ext cx="2037080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92710</xdr:colOff>
      <xdr:row>625</xdr:row>
      <xdr:rowOff>68580</xdr:rowOff>
    </xdr:from>
    <xdr:to>
      <xdr:col>0</xdr:col>
      <xdr:colOff>2120265</xdr:colOff>
      <xdr:row>625</xdr:row>
      <xdr:rowOff>1898015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92710" y="1122225975"/>
          <a:ext cx="2027555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62230</xdr:colOff>
      <xdr:row>626</xdr:row>
      <xdr:rowOff>56515</xdr:rowOff>
    </xdr:from>
    <xdr:to>
      <xdr:col>0</xdr:col>
      <xdr:colOff>2110740</xdr:colOff>
      <xdr:row>626</xdr:row>
      <xdr:rowOff>1904365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62230" y="1124207810"/>
          <a:ext cx="2048510" cy="184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74930</xdr:colOff>
      <xdr:row>627</xdr:row>
      <xdr:rowOff>60960</xdr:rowOff>
    </xdr:from>
    <xdr:to>
      <xdr:col>0</xdr:col>
      <xdr:colOff>2138045</xdr:colOff>
      <xdr:row>627</xdr:row>
      <xdr:rowOff>1918335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74930" y="1126206155"/>
          <a:ext cx="2063115" cy="185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78740</xdr:colOff>
      <xdr:row>628</xdr:row>
      <xdr:rowOff>90170</xdr:rowOff>
    </xdr:from>
    <xdr:to>
      <xdr:col>0</xdr:col>
      <xdr:colOff>2196465</xdr:colOff>
      <xdr:row>628</xdr:row>
      <xdr:rowOff>1936750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78740" y="1128229265"/>
          <a:ext cx="2117725" cy="184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72390</xdr:colOff>
      <xdr:row>629</xdr:row>
      <xdr:rowOff>67945</xdr:rowOff>
    </xdr:from>
    <xdr:to>
      <xdr:col>0</xdr:col>
      <xdr:colOff>2156460</xdr:colOff>
      <xdr:row>629</xdr:row>
      <xdr:rowOff>1921510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72390" y="1130200940"/>
          <a:ext cx="2084070" cy="1853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80645</xdr:colOff>
      <xdr:row>375</xdr:row>
      <xdr:rowOff>122555</xdr:rowOff>
    </xdr:from>
    <xdr:to>
      <xdr:col>0</xdr:col>
      <xdr:colOff>2181860</xdr:colOff>
      <xdr:row>375</xdr:row>
      <xdr:rowOff>1882775</xdr:rowOff>
    </xdr:to>
    <xdr:pic>
      <xdr:nvPicPr>
        <xdr:cNvPr id="448" name="图片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80645" y="625024150"/>
          <a:ext cx="2101215" cy="1760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631</xdr:row>
      <xdr:rowOff>196850</xdr:rowOff>
    </xdr:from>
    <xdr:to>
      <xdr:col>0</xdr:col>
      <xdr:colOff>2159635</xdr:colOff>
      <xdr:row>631</xdr:row>
      <xdr:rowOff>1806575</xdr:rowOff>
    </xdr:to>
    <xdr:pic>
      <xdr:nvPicPr>
        <xdr:cNvPr id="449" name="图片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635" y="1134317645"/>
          <a:ext cx="2159000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632</xdr:row>
      <xdr:rowOff>199390</xdr:rowOff>
    </xdr:from>
    <xdr:to>
      <xdr:col>0</xdr:col>
      <xdr:colOff>2139950</xdr:colOff>
      <xdr:row>632</xdr:row>
      <xdr:rowOff>1790700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9525" y="1136314085"/>
          <a:ext cx="2130425" cy="159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630</xdr:row>
      <xdr:rowOff>73660</xdr:rowOff>
    </xdr:from>
    <xdr:to>
      <xdr:col>0</xdr:col>
      <xdr:colOff>2185035</xdr:colOff>
      <xdr:row>630</xdr:row>
      <xdr:rowOff>1854835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9525" y="1132200555"/>
          <a:ext cx="2175510" cy="178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635</xdr:row>
      <xdr:rowOff>285115</xdr:rowOff>
    </xdr:from>
    <xdr:to>
      <xdr:col>0</xdr:col>
      <xdr:colOff>2153920</xdr:colOff>
      <xdr:row>635</xdr:row>
      <xdr:rowOff>1863090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9525" y="1142381510"/>
          <a:ext cx="2144395" cy="157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634</xdr:row>
      <xdr:rowOff>190500</xdr:rowOff>
    </xdr:from>
    <xdr:to>
      <xdr:col>0</xdr:col>
      <xdr:colOff>2129790</xdr:colOff>
      <xdr:row>634</xdr:row>
      <xdr:rowOff>1828800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9525" y="1140292995"/>
          <a:ext cx="212026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633</xdr:row>
      <xdr:rowOff>169545</xdr:rowOff>
    </xdr:from>
    <xdr:to>
      <xdr:col>0</xdr:col>
      <xdr:colOff>2129790</xdr:colOff>
      <xdr:row>633</xdr:row>
      <xdr:rowOff>1781810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9525" y="1138278140"/>
          <a:ext cx="2120265" cy="161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636</xdr:row>
      <xdr:rowOff>158115</xdr:rowOff>
    </xdr:from>
    <xdr:to>
      <xdr:col>0</xdr:col>
      <xdr:colOff>2189480</xdr:colOff>
      <xdr:row>636</xdr:row>
      <xdr:rowOff>1858010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9525" y="1144248410"/>
          <a:ext cx="2179955" cy="169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637</xdr:row>
      <xdr:rowOff>179705</xdr:rowOff>
    </xdr:from>
    <xdr:to>
      <xdr:col>0</xdr:col>
      <xdr:colOff>2164715</xdr:colOff>
      <xdr:row>637</xdr:row>
      <xdr:rowOff>1844040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9525" y="1146263900"/>
          <a:ext cx="2155190" cy="166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638</xdr:row>
      <xdr:rowOff>137160</xdr:rowOff>
    </xdr:from>
    <xdr:to>
      <xdr:col>0</xdr:col>
      <xdr:colOff>2163445</xdr:colOff>
      <xdr:row>638</xdr:row>
      <xdr:rowOff>1784985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9525" y="1148215255"/>
          <a:ext cx="2153920" cy="164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639</xdr:row>
      <xdr:rowOff>178435</xdr:rowOff>
    </xdr:from>
    <xdr:to>
      <xdr:col>0</xdr:col>
      <xdr:colOff>2173605</xdr:colOff>
      <xdr:row>639</xdr:row>
      <xdr:rowOff>1885950</xdr:rowOff>
    </xdr:to>
    <xdr:pic>
      <xdr:nvPicPr>
        <xdr:cNvPr id="458" name="图片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9525" y="1150250430"/>
          <a:ext cx="2164080" cy="170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640</xdr:row>
      <xdr:rowOff>160020</xdr:rowOff>
    </xdr:from>
    <xdr:to>
      <xdr:col>0</xdr:col>
      <xdr:colOff>2196465</xdr:colOff>
      <xdr:row>640</xdr:row>
      <xdr:rowOff>1722755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9525" y="1152225915"/>
          <a:ext cx="2186940" cy="156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643</xdr:row>
      <xdr:rowOff>127000</xdr:rowOff>
    </xdr:from>
    <xdr:to>
      <xdr:col>0</xdr:col>
      <xdr:colOff>2168525</xdr:colOff>
      <xdr:row>643</xdr:row>
      <xdr:rowOff>1813560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9525" y="1158174595"/>
          <a:ext cx="2159000" cy="168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642</xdr:row>
      <xdr:rowOff>179705</xdr:rowOff>
    </xdr:from>
    <xdr:to>
      <xdr:col>0</xdr:col>
      <xdr:colOff>2129790</xdr:colOff>
      <xdr:row>642</xdr:row>
      <xdr:rowOff>1789430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9525" y="1156233400"/>
          <a:ext cx="2120265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641</xdr:row>
      <xdr:rowOff>106045</xdr:rowOff>
    </xdr:from>
    <xdr:to>
      <xdr:col>0</xdr:col>
      <xdr:colOff>2149475</xdr:colOff>
      <xdr:row>641</xdr:row>
      <xdr:rowOff>1877695</xdr:rowOff>
    </xdr:to>
    <xdr:pic>
      <xdr:nvPicPr>
        <xdr:cNvPr id="462" name="图片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9525" y="1154165840"/>
          <a:ext cx="2139950" cy="177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276225</xdr:colOff>
      <xdr:row>72</xdr:row>
      <xdr:rowOff>38100</xdr:rowOff>
    </xdr:from>
    <xdr:to>
      <xdr:col>0</xdr:col>
      <xdr:colOff>2048510</xdr:colOff>
      <xdr:row>72</xdr:row>
      <xdr:rowOff>1481455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276225" y="109208570"/>
          <a:ext cx="1772285" cy="144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619125</xdr:colOff>
      <xdr:row>73</xdr:row>
      <xdr:rowOff>34925</xdr:rowOff>
    </xdr:from>
    <xdr:to>
      <xdr:col>0</xdr:col>
      <xdr:colOff>1742440</xdr:colOff>
      <xdr:row>73</xdr:row>
      <xdr:rowOff>1489075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619125" y="110742095"/>
          <a:ext cx="1123315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74</xdr:row>
      <xdr:rowOff>25400</xdr:rowOff>
    </xdr:from>
    <xdr:to>
      <xdr:col>0</xdr:col>
      <xdr:colOff>2171700</xdr:colOff>
      <xdr:row>74</xdr:row>
      <xdr:rowOff>1509395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238125" y="112269270"/>
          <a:ext cx="1933575" cy="1483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276225</xdr:colOff>
      <xdr:row>75</xdr:row>
      <xdr:rowOff>25400</xdr:rowOff>
    </xdr:from>
    <xdr:to>
      <xdr:col>0</xdr:col>
      <xdr:colOff>2124710</xdr:colOff>
      <xdr:row>75</xdr:row>
      <xdr:rowOff>1492250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276225" y="113805970"/>
          <a:ext cx="184848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76</xdr:row>
      <xdr:rowOff>215900</xdr:rowOff>
    </xdr:from>
    <xdr:to>
      <xdr:col>0</xdr:col>
      <xdr:colOff>2325370</xdr:colOff>
      <xdr:row>76</xdr:row>
      <xdr:rowOff>1254125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9525" y="115533170"/>
          <a:ext cx="2315845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428625</xdr:colOff>
      <xdr:row>77</xdr:row>
      <xdr:rowOff>25400</xdr:rowOff>
    </xdr:from>
    <xdr:to>
      <xdr:col>0</xdr:col>
      <xdr:colOff>1894840</xdr:colOff>
      <xdr:row>77</xdr:row>
      <xdr:rowOff>1501775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428625" y="116879370"/>
          <a:ext cx="1466215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372110</xdr:colOff>
      <xdr:row>78</xdr:row>
      <xdr:rowOff>15875</xdr:rowOff>
    </xdr:from>
    <xdr:to>
      <xdr:col>0</xdr:col>
      <xdr:colOff>1969135</xdr:colOff>
      <xdr:row>78</xdr:row>
      <xdr:rowOff>1511300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372110" y="118406545"/>
          <a:ext cx="1597025" cy="1495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377825</xdr:colOff>
      <xdr:row>79</xdr:row>
      <xdr:rowOff>25400</xdr:rowOff>
    </xdr:from>
    <xdr:to>
      <xdr:col>0</xdr:col>
      <xdr:colOff>1909445</xdr:colOff>
      <xdr:row>79</xdr:row>
      <xdr:rowOff>1511935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377825" y="119952770"/>
          <a:ext cx="1531620" cy="148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212725</xdr:colOff>
      <xdr:row>275</xdr:row>
      <xdr:rowOff>50800</xdr:rowOff>
    </xdr:from>
    <xdr:to>
      <xdr:col>0</xdr:col>
      <xdr:colOff>1996440</xdr:colOff>
      <xdr:row>275</xdr:row>
      <xdr:rowOff>1505585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212725" y="430655095"/>
          <a:ext cx="1783715" cy="145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276</xdr:row>
      <xdr:rowOff>25400</xdr:rowOff>
    </xdr:from>
    <xdr:to>
      <xdr:col>0</xdr:col>
      <xdr:colOff>2302510</xdr:colOff>
      <xdr:row>276</xdr:row>
      <xdr:rowOff>1016000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47625" y="432153695"/>
          <a:ext cx="22548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31750</xdr:colOff>
      <xdr:row>277</xdr:row>
      <xdr:rowOff>104775</xdr:rowOff>
    </xdr:from>
    <xdr:to>
      <xdr:col>0</xdr:col>
      <xdr:colOff>2299335</xdr:colOff>
      <xdr:row>277</xdr:row>
      <xdr:rowOff>1050925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31750" y="433312570"/>
          <a:ext cx="2267585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400685</xdr:colOff>
      <xdr:row>280</xdr:row>
      <xdr:rowOff>25400</xdr:rowOff>
    </xdr:from>
    <xdr:to>
      <xdr:col>0</xdr:col>
      <xdr:colOff>1962785</xdr:colOff>
      <xdr:row>280</xdr:row>
      <xdr:rowOff>2044700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400685" y="438389395"/>
          <a:ext cx="1562100" cy="201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377825</xdr:colOff>
      <xdr:row>283</xdr:row>
      <xdr:rowOff>25400</xdr:rowOff>
    </xdr:from>
    <xdr:to>
      <xdr:col>0</xdr:col>
      <xdr:colOff>1969770</xdr:colOff>
      <xdr:row>283</xdr:row>
      <xdr:rowOff>2041525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377825" y="443850395"/>
          <a:ext cx="1591945" cy="2016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365125</xdr:colOff>
      <xdr:row>284</xdr:row>
      <xdr:rowOff>38100</xdr:rowOff>
    </xdr:from>
    <xdr:to>
      <xdr:col>0</xdr:col>
      <xdr:colOff>1972310</xdr:colOff>
      <xdr:row>284</xdr:row>
      <xdr:rowOff>2028825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365125" y="445920495"/>
          <a:ext cx="1607185" cy="1990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377825</xdr:colOff>
      <xdr:row>285</xdr:row>
      <xdr:rowOff>25400</xdr:rowOff>
    </xdr:from>
    <xdr:to>
      <xdr:col>0</xdr:col>
      <xdr:colOff>1931670</xdr:colOff>
      <xdr:row>285</xdr:row>
      <xdr:rowOff>2036445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377825" y="447965195"/>
          <a:ext cx="1553845" cy="2011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73025</xdr:colOff>
      <xdr:row>281</xdr:row>
      <xdr:rowOff>38100</xdr:rowOff>
    </xdr:from>
    <xdr:to>
      <xdr:col>0</xdr:col>
      <xdr:colOff>2283460</xdr:colOff>
      <xdr:row>281</xdr:row>
      <xdr:rowOff>1628775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73025" y="440459495"/>
          <a:ext cx="2210435" cy="1590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476885</xdr:colOff>
      <xdr:row>279</xdr:row>
      <xdr:rowOff>38100</xdr:rowOff>
    </xdr:from>
    <xdr:to>
      <xdr:col>0</xdr:col>
      <xdr:colOff>1734185</xdr:colOff>
      <xdr:row>279</xdr:row>
      <xdr:rowOff>1885950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476885" y="436446295"/>
          <a:ext cx="1257300" cy="184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454660</xdr:colOff>
      <xdr:row>278</xdr:row>
      <xdr:rowOff>44450</xdr:rowOff>
    </xdr:from>
    <xdr:to>
      <xdr:col>0</xdr:col>
      <xdr:colOff>1854835</xdr:colOff>
      <xdr:row>278</xdr:row>
      <xdr:rowOff>2025650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454660" y="434395245"/>
          <a:ext cx="1400175" cy="198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282</xdr:row>
      <xdr:rowOff>25400</xdr:rowOff>
    </xdr:from>
    <xdr:to>
      <xdr:col>0</xdr:col>
      <xdr:colOff>2295525</xdr:colOff>
      <xdr:row>282</xdr:row>
      <xdr:rowOff>1684020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47625" y="442148595"/>
          <a:ext cx="2247900" cy="165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162560</xdr:colOff>
      <xdr:row>271</xdr:row>
      <xdr:rowOff>44450</xdr:rowOff>
    </xdr:from>
    <xdr:to>
      <xdr:col>0</xdr:col>
      <xdr:colOff>1937385</xdr:colOff>
      <xdr:row>271</xdr:row>
      <xdr:rowOff>1456690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162560" y="423371645"/>
          <a:ext cx="1774825" cy="141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324485</xdr:colOff>
      <xdr:row>272</xdr:row>
      <xdr:rowOff>57150</xdr:rowOff>
    </xdr:from>
    <xdr:to>
      <xdr:col>0</xdr:col>
      <xdr:colOff>1917700</xdr:colOff>
      <xdr:row>272</xdr:row>
      <xdr:rowOff>1972945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324485" y="424908345"/>
          <a:ext cx="1593215" cy="191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400050</xdr:colOff>
      <xdr:row>273</xdr:row>
      <xdr:rowOff>28575</xdr:rowOff>
    </xdr:from>
    <xdr:to>
      <xdr:col>0</xdr:col>
      <xdr:colOff>1905000</xdr:colOff>
      <xdr:row>273</xdr:row>
      <xdr:rowOff>1981200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400050" y="426899070"/>
          <a:ext cx="1504950" cy="195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274</xdr:row>
      <xdr:rowOff>219075</xdr:rowOff>
    </xdr:from>
    <xdr:to>
      <xdr:col>0</xdr:col>
      <xdr:colOff>2323465</xdr:colOff>
      <xdr:row>274</xdr:row>
      <xdr:rowOff>1355725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26035" y="429108870"/>
          <a:ext cx="2297430" cy="1136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31750</xdr:colOff>
      <xdr:row>286</xdr:row>
      <xdr:rowOff>41275</xdr:rowOff>
    </xdr:from>
    <xdr:to>
      <xdr:col>0</xdr:col>
      <xdr:colOff>2311400</xdr:colOff>
      <xdr:row>286</xdr:row>
      <xdr:rowOff>1861185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31750" y="450038470"/>
          <a:ext cx="2279650" cy="181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122</xdr:row>
      <xdr:rowOff>47625</xdr:rowOff>
    </xdr:from>
    <xdr:to>
      <xdr:col>0</xdr:col>
      <xdr:colOff>2019935</xdr:colOff>
      <xdr:row>122</xdr:row>
      <xdr:rowOff>1477645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200025" y="184833895"/>
          <a:ext cx="1819910" cy="143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123</xdr:row>
      <xdr:rowOff>76200</xdr:rowOff>
    </xdr:from>
    <xdr:to>
      <xdr:col>0</xdr:col>
      <xdr:colOff>2085975</xdr:colOff>
      <xdr:row>123</xdr:row>
      <xdr:rowOff>1473835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209550" y="186386470"/>
          <a:ext cx="1876425" cy="139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124</xdr:row>
      <xdr:rowOff>57150</xdr:rowOff>
    </xdr:from>
    <xdr:to>
      <xdr:col>0</xdr:col>
      <xdr:colOff>2000885</xdr:colOff>
      <xdr:row>124</xdr:row>
      <xdr:rowOff>1473200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180975" y="187891420"/>
          <a:ext cx="1819910" cy="141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125</xdr:row>
      <xdr:rowOff>57150</xdr:rowOff>
    </xdr:from>
    <xdr:to>
      <xdr:col>0</xdr:col>
      <xdr:colOff>2056765</xdr:colOff>
      <xdr:row>125</xdr:row>
      <xdr:rowOff>1457325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152400" y="189415420"/>
          <a:ext cx="1904365" cy="140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314325</xdr:colOff>
      <xdr:row>397</xdr:row>
      <xdr:rowOff>47625</xdr:rowOff>
    </xdr:from>
    <xdr:to>
      <xdr:col>0</xdr:col>
      <xdr:colOff>1885950</xdr:colOff>
      <xdr:row>397</xdr:row>
      <xdr:rowOff>1532255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314325" y="668815020"/>
          <a:ext cx="1571625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485775</xdr:colOff>
      <xdr:row>398</xdr:row>
      <xdr:rowOff>47625</xdr:rowOff>
    </xdr:from>
    <xdr:to>
      <xdr:col>0</xdr:col>
      <xdr:colOff>1880235</xdr:colOff>
      <xdr:row>398</xdr:row>
      <xdr:rowOff>1524000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85775" y="670377120"/>
          <a:ext cx="1394460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16</xdr:row>
      <xdr:rowOff>47625</xdr:rowOff>
    </xdr:from>
    <xdr:to>
      <xdr:col>0</xdr:col>
      <xdr:colOff>1986915</xdr:colOff>
      <xdr:row>16</xdr:row>
      <xdr:rowOff>1495425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238125" y="21740495"/>
          <a:ext cx="174879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17</xdr:row>
      <xdr:rowOff>66675</xdr:rowOff>
    </xdr:from>
    <xdr:to>
      <xdr:col>0</xdr:col>
      <xdr:colOff>2095500</xdr:colOff>
      <xdr:row>17</xdr:row>
      <xdr:rowOff>1537335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57150" y="23321645"/>
          <a:ext cx="2038350" cy="147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18</xdr:row>
      <xdr:rowOff>28575</xdr:rowOff>
    </xdr:from>
    <xdr:to>
      <xdr:col>0</xdr:col>
      <xdr:colOff>2124075</xdr:colOff>
      <xdr:row>18</xdr:row>
      <xdr:rowOff>1492885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66675" y="24845645"/>
          <a:ext cx="2057400" cy="1464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19</xdr:row>
      <xdr:rowOff>57150</xdr:rowOff>
    </xdr:from>
    <xdr:to>
      <xdr:col>0</xdr:col>
      <xdr:colOff>2181225</xdr:colOff>
      <xdr:row>19</xdr:row>
      <xdr:rowOff>1471930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66675" y="26436320"/>
          <a:ext cx="211455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495300</xdr:colOff>
      <xdr:row>22</xdr:row>
      <xdr:rowOff>76200</xdr:rowOff>
    </xdr:from>
    <xdr:to>
      <xdr:col>0</xdr:col>
      <xdr:colOff>1752600</xdr:colOff>
      <xdr:row>22</xdr:row>
      <xdr:rowOff>1510030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495300" y="31141670"/>
          <a:ext cx="1257300" cy="143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561975</xdr:colOff>
      <xdr:row>23</xdr:row>
      <xdr:rowOff>66675</xdr:rowOff>
    </xdr:from>
    <xdr:to>
      <xdr:col>0</xdr:col>
      <xdr:colOff>1829435</xdr:colOff>
      <xdr:row>23</xdr:row>
      <xdr:rowOff>1481455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561975" y="32694245"/>
          <a:ext cx="126746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21</xdr:row>
      <xdr:rowOff>85725</xdr:rowOff>
    </xdr:from>
    <xdr:to>
      <xdr:col>0</xdr:col>
      <xdr:colOff>2030095</xdr:colOff>
      <xdr:row>21</xdr:row>
      <xdr:rowOff>1495425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238125" y="29589095"/>
          <a:ext cx="1791970" cy="140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20</xdr:row>
      <xdr:rowOff>57150</xdr:rowOff>
    </xdr:from>
    <xdr:to>
      <xdr:col>0</xdr:col>
      <xdr:colOff>1962785</xdr:colOff>
      <xdr:row>20</xdr:row>
      <xdr:rowOff>1485900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52400" y="27998420"/>
          <a:ext cx="1810385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81280</xdr:colOff>
      <xdr:row>25</xdr:row>
      <xdr:rowOff>57150</xdr:rowOff>
    </xdr:from>
    <xdr:to>
      <xdr:col>0</xdr:col>
      <xdr:colOff>2143125</xdr:colOff>
      <xdr:row>25</xdr:row>
      <xdr:rowOff>1524000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81280" y="35808920"/>
          <a:ext cx="206184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181610</xdr:colOff>
      <xdr:row>24</xdr:row>
      <xdr:rowOff>38100</xdr:rowOff>
    </xdr:from>
    <xdr:to>
      <xdr:col>0</xdr:col>
      <xdr:colOff>2048510</xdr:colOff>
      <xdr:row>24</xdr:row>
      <xdr:rowOff>1516380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181610" y="34227770"/>
          <a:ext cx="1866900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266700</xdr:colOff>
      <xdr:row>26</xdr:row>
      <xdr:rowOff>38100</xdr:rowOff>
    </xdr:from>
    <xdr:to>
      <xdr:col>0</xdr:col>
      <xdr:colOff>2057400</xdr:colOff>
      <xdr:row>26</xdr:row>
      <xdr:rowOff>1473200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266700" y="37351970"/>
          <a:ext cx="1790700" cy="143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27</xdr:row>
      <xdr:rowOff>57150</xdr:rowOff>
    </xdr:from>
    <xdr:to>
      <xdr:col>0</xdr:col>
      <xdr:colOff>2153285</xdr:colOff>
      <xdr:row>27</xdr:row>
      <xdr:rowOff>1515745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133350" y="38933120"/>
          <a:ext cx="2019935" cy="145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28</xdr:row>
      <xdr:rowOff>57150</xdr:rowOff>
    </xdr:from>
    <xdr:to>
      <xdr:col>0</xdr:col>
      <xdr:colOff>2014855</xdr:colOff>
      <xdr:row>28</xdr:row>
      <xdr:rowOff>1499870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219075" y="40495220"/>
          <a:ext cx="1795780" cy="144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581025</xdr:colOff>
      <xdr:row>29</xdr:row>
      <xdr:rowOff>66675</xdr:rowOff>
    </xdr:from>
    <xdr:to>
      <xdr:col>0</xdr:col>
      <xdr:colOff>1828800</xdr:colOff>
      <xdr:row>29</xdr:row>
      <xdr:rowOff>1512570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581025" y="42066845"/>
          <a:ext cx="1247775" cy="144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600075</xdr:colOff>
      <xdr:row>30</xdr:row>
      <xdr:rowOff>57150</xdr:rowOff>
    </xdr:from>
    <xdr:to>
      <xdr:col>0</xdr:col>
      <xdr:colOff>1800860</xdr:colOff>
      <xdr:row>30</xdr:row>
      <xdr:rowOff>1486535</xdr:rowOff>
    </xdr:to>
    <xdr:pic>
      <xdr:nvPicPr>
        <xdr:cNvPr id="463" name="图片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600075" y="43619420"/>
          <a:ext cx="1200785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542925</xdr:colOff>
      <xdr:row>33</xdr:row>
      <xdr:rowOff>85725</xdr:rowOff>
    </xdr:from>
    <xdr:to>
      <xdr:col>0</xdr:col>
      <xdr:colOff>1772285</xdr:colOff>
      <xdr:row>33</xdr:row>
      <xdr:rowOff>1500505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542925" y="48334295"/>
          <a:ext cx="122936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590550</xdr:colOff>
      <xdr:row>32</xdr:row>
      <xdr:rowOff>38100</xdr:rowOff>
    </xdr:from>
    <xdr:to>
      <xdr:col>0</xdr:col>
      <xdr:colOff>1781175</xdr:colOff>
      <xdr:row>32</xdr:row>
      <xdr:rowOff>1478280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590550" y="46724570"/>
          <a:ext cx="11906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619125</xdr:colOff>
      <xdr:row>31</xdr:row>
      <xdr:rowOff>47625</xdr:rowOff>
    </xdr:from>
    <xdr:to>
      <xdr:col>0</xdr:col>
      <xdr:colOff>1887220</xdr:colOff>
      <xdr:row>31</xdr:row>
      <xdr:rowOff>1504950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619125" y="45171995"/>
          <a:ext cx="126809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34</xdr:row>
      <xdr:rowOff>47625</xdr:rowOff>
    </xdr:from>
    <xdr:to>
      <xdr:col>0</xdr:col>
      <xdr:colOff>2096135</xdr:colOff>
      <xdr:row>34</xdr:row>
      <xdr:rowOff>1459230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219075" y="49858295"/>
          <a:ext cx="1877060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466725</xdr:colOff>
      <xdr:row>37</xdr:row>
      <xdr:rowOff>57150</xdr:rowOff>
    </xdr:from>
    <xdr:to>
      <xdr:col>0</xdr:col>
      <xdr:colOff>1772285</xdr:colOff>
      <xdr:row>37</xdr:row>
      <xdr:rowOff>1536065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466725" y="54554120"/>
          <a:ext cx="1305560" cy="1478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581025</xdr:colOff>
      <xdr:row>36</xdr:row>
      <xdr:rowOff>76200</xdr:rowOff>
    </xdr:from>
    <xdr:to>
      <xdr:col>0</xdr:col>
      <xdr:colOff>1829435</xdr:colOff>
      <xdr:row>36</xdr:row>
      <xdr:rowOff>1461135</xdr:rowOff>
    </xdr:to>
    <xdr:pic>
      <xdr:nvPicPr>
        <xdr:cNvPr id="469" name="图片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581025" y="53011070"/>
          <a:ext cx="1248410" cy="138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561975</xdr:colOff>
      <xdr:row>35</xdr:row>
      <xdr:rowOff>66675</xdr:rowOff>
    </xdr:from>
    <xdr:to>
      <xdr:col>0</xdr:col>
      <xdr:colOff>1891030</xdr:colOff>
      <xdr:row>35</xdr:row>
      <xdr:rowOff>1487170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561975" y="51439445"/>
          <a:ext cx="1329055" cy="142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514350</xdr:colOff>
      <xdr:row>39</xdr:row>
      <xdr:rowOff>38100</xdr:rowOff>
    </xdr:from>
    <xdr:to>
      <xdr:col>0</xdr:col>
      <xdr:colOff>1829435</xdr:colOff>
      <xdr:row>39</xdr:row>
      <xdr:rowOff>1516380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514350" y="57659270"/>
          <a:ext cx="1315085" cy="147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542925</xdr:colOff>
      <xdr:row>40</xdr:row>
      <xdr:rowOff>76200</xdr:rowOff>
    </xdr:from>
    <xdr:to>
      <xdr:col>0</xdr:col>
      <xdr:colOff>1750060</xdr:colOff>
      <xdr:row>40</xdr:row>
      <xdr:rowOff>1504950</xdr:rowOff>
    </xdr:to>
    <xdr:pic>
      <xdr:nvPicPr>
        <xdr:cNvPr id="472" name="图片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542925" y="59259470"/>
          <a:ext cx="1207135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533400</xdr:colOff>
      <xdr:row>41</xdr:row>
      <xdr:rowOff>57150</xdr:rowOff>
    </xdr:from>
    <xdr:to>
      <xdr:col>0</xdr:col>
      <xdr:colOff>1758950</xdr:colOff>
      <xdr:row>41</xdr:row>
      <xdr:rowOff>1527810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533400" y="60802520"/>
          <a:ext cx="1225550" cy="147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504825</xdr:colOff>
      <xdr:row>42</xdr:row>
      <xdr:rowOff>47625</xdr:rowOff>
    </xdr:from>
    <xdr:to>
      <xdr:col>0</xdr:col>
      <xdr:colOff>1753870</xdr:colOff>
      <xdr:row>42</xdr:row>
      <xdr:rowOff>1504315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504825" y="62355095"/>
          <a:ext cx="1249045" cy="145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495300</xdr:colOff>
      <xdr:row>43</xdr:row>
      <xdr:rowOff>57150</xdr:rowOff>
    </xdr:from>
    <xdr:to>
      <xdr:col>0</xdr:col>
      <xdr:colOff>1800225</xdr:colOff>
      <xdr:row>43</xdr:row>
      <xdr:rowOff>1501140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495300" y="63926720"/>
          <a:ext cx="1304925" cy="1443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38</xdr:row>
      <xdr:rowOff>64770</xdr:rowOff>
    </xdr:from>
    <xdr:to>
      <xdr:col>0</xdr:col>
      <xdr:colOff>2038985</xdr:colOff>
      <xdr:row>38</xdr:row>
      <xdr:rowOff>1493520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142875" y="56123840"/>
          <a:ext cx="1896110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59</xdr:row>
      <xdr:rowOff>66040</xdr:rowOff>
    </xdr:from>
    <xdr:to>
      <xdr:col>0</xdr:col>
      <xdr:colOff>2038985</xdr:colOff>
      <xdr:row>59</xdr:row>
      <xdr:rowOff>1514475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152400" y="88929210"/>
          <a:ext cx="1886585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60</xdr:row>
      <xdr:rowOff>47625</xdr:rowOff>
    </xdr:from>
    <xdr:to>
      <xdr:col>0</xdr:col>
      <xdr:colOff>2010410</xdr:colOff>
      <xdr:row>60</xdr:row>
      <xdr:rowOff>1503045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190500" y="90472895"/>
          <a:ext cx="1819910" cy="145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45</xdr:row>
      <xdr:rowOff>66675</xdr:rowOff>
    </xdr:from>
    <xdr:to>
      <xdr:col>0</xdr:col>
      <xdr:colOff>2086610</xdr:colOff>
      <xdr:row>45</xdr:row>
      <xdr:rowOff>1543685</xdr:rowOff>
    </xdr:to>
    <xdr:pic>
      <xdr:nvPicPr>
        <xdr:cNvPr id="479" name="图片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190500" y="67060445"/>
          <a:ext cx="1896110" cy="1477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61</xdr:row>
      <xdr:rowOff>66675</xdr:rowOff>
    </xdr:from>
    <xdr:to>
      <xdr:col>0</xdr:col>
      <xdr:colOff>2029460</xdr:colOff>
      <xdr:row>61</xdr:row>
      <xdr:rowOff>1509395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33350" y="92054045"/>
          <a:ext cx="1896110" cy="144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46</xdr:row>
      <xdr:rowOff>38100</xdr:rowOff>
    </xdr:from>
    <xdr:to>
      <xdr:col>0</xdr:col>
      <xdr:colOff>1981835</xdr:colOff>
      <xdr:row>46</xdr:row>
      <xdr:rowOff>1510665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90500" y="68593970"/>
          <a:ext cx="1791335" cy="147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533400</xdr:colOff>
      <xdr:row>47</xdr:row>
      <xdr:rowOff>38100</xdr:rowOff>
    </xdr:from>
    <xdr:to>
      <xdr:col>0</xdr:col>
      <xdr:colOff>1885950</xdr:colOff>
      <xdr:row>47</xdr:row>
      <xdr:rowOff>1489710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533400" y="70156070"/>
          <a:ext cx="1352550" cy="145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438150</xdr:colOff>
      <xdr:row>48</xdr:row>
      <xdr:rowOff>47625</xdr:rowOff>
    </xdr:from>
    <xdr:to>
      <xdr:col>0</xdr:col>
      <xdr:colOff>1822450</xdr:colOff>
      <xdr:row>48</xdr:row>
      <xdr:rowOff>1499870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438150" y="71727695"/>
          <a:ext cx="1384300" cy="1452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467360</xdr:colOff>
      <xdr:row>49</xdr:row>
      <xdr:rowOff>38100</xdr:rowOff>
    </xdr:from>
    <xdr:to>
      <xdr:col>0</xdr:col>
      <xdr:colOff>1857375</xdr:colOff>
      <xdr:row>49</xdr:row>
      <xdr:rowOff>1506855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467360" y="73280270"/>
          <a:ext cx="1390015" cy="1468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485775</xdr:colOff>
      <xdr:row>50</xdr:row>
      <xdr:rowOff>57150</xdr:rowOff>
    </xdr:from>
    <xdr:to>
      <xdr:col>0</xdr:col>
      <xdr:colOff>1848485</xdr:colOff>
      <xdr:row>50</xdr:row>
      <xdr:rowOff>1476375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485775" y="74861420"/>
          <a:ext cx="1362710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495300</xdr:colOff>
      <xdr:row>51</xdr:row>
      <xdr:rowOff>59690</xdr:rowOff>
    </xdr:from>
    <xdr:to>
      <xdr:col>0</xdr:col>
      <xdr:colOff>1914525</xdr:colOff>
      <xdr:row>51</xdr:row>
      <xdr:rowOff>1527810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495300" y="76426060"/>
          <a:ext cx="1419225" cy="1468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52</xdr:row>
      <xdr:rowOff>57150</xdr:rowOff>
    </xdr:from>
    <xdr:to>
      <xdr:col>0</xdr:col>
      <xdr:colOff>2153285</xdr:colOff>
      <xdr:row>52</xdr:row>
      <xdr:rowOff>1496060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85725" y="77985620"/>
          <a:ext cx="2067560" cy="143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53</xdr:row>
      <xdr:rowOff>47625</xdr:rowOff>
    </xdr:from>
    <xdr:to>
      <xdr:col>0</xdr:col>
      <xdr:colOff>2200275</xdr:colOff>
      <xdr:row>53</xdr:row>
      <xdr:rowOff>1496060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123825" y="79538195"/>
          <a:ext cx="2076450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54</xdr:row>
      <xdr:rowOff>28575</xdr:rowOff>
    </xdr:from>
    <xdr:to>
      <xdr:col>0</xdr:col>
      <xdr:colOff>1734185</xdr:colOff>
      <xdr:row>54</xdr:row>
      <xdr:rowOff>1508125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285750" y="81081245"/>
          <a:ext cx="1448435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419100</xdr:colOff>
      <xdr:row>55</xdr:row>
      <xdr:rowOff>47625</xdr:rowOff>
    </xdr:from>
    <xdr:to>
      <xdr:col>0</xdr:col>
      <xdr:colOff>1829435</xdr:colOff>
      <xdr:row>55</xdr:row>
      <xdr:rowOff>1481455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419100" y="82662395"/>
          <a:ext cx="1410335" cy="143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457200</xdr:colOff>
      <xdr:row>56</xdr:row>
      <xdr:rowOff>38100</xdr:rowOff>
    </xdr:from>
    <xdr:to>
      <xdr:col>0</xdr:col>
      <xdr:colOff>1885315</xdr:colOff>
      <xdr:row>56</xdr:row>
      <xdr:rowOff>1514475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457200" y="84214970"/>
          <a:ext cx="1428115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419100</xdr:colOff>
      <xdr:row>57</xdr:row>
      <xdr:rowOff>38100</xdr:rowOff>
    </xdr:from>
    <xdr:to>
      <xdr:col>0</xdr:col>
      <xdr:colOff>1857375</xdr:colOff>
      <xdr:row>57</xdr:row>
      <xdr:rowOff>1494155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419100" y="85777070"/>
          <a:ext cx="1438275" cy="1456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504825</xdr:colOff>
      <xdr:row>58</xdr:row>
      <xdr:rowOff>47625</xdr:rowOff>
    </xdr:from>
    <xdr:to>
      <xdr:col>0</xdr:col>
      <xdr:colOff>1886585</xdr:colOff>
      <xdr:row>58</xdr:row>
      <xdr:rowOff>1486535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504825" y="87348695"/>
          <a:ext cx="1381760" cy="143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205105</xdr:colOff>
      <xdr:row>44</xdr:row>
      <xdr:rowOff>47625</xdr:rowOff>
    </xdr:from>
    <xdr:to>
      <xdr:col>0</xdr:col>
      <xdr:colOff>2181860</xdr:colOff>
      <xdr:row>44</xdr:row>
      <xdr:rowOff>1500505</xdr:rowOff>
    </xdr:to>
    <xdr:pic>
      <xdr:nvPicPr>
        <xdr:cNvPr id="494" name="图片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205105" y="65479295"/>
          <a:ext cx="1976755" cy="1452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438150</xdr:colOff>
      <xdr:row>62</xdr:row>
      <xdr:rowOff>47625</xdr:rowOff>
    </xdr:from>
    <xdr:to>
      <xdr:col>0</xdr:col>
      <xdr:colOff>1877060</xdr:colOff>
      <xdr:row>62</xdr:row>
      <xdr:rowOff>1501140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438150" y="93597095"/>
          <a:ext cx="1438910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457200</xdr:colOff>
      <xdr:row>63</xdr:row>
      <xdr:rowOff>57150</xdr:rowOff>
    </xdr:from>
    <xdr:to>
      <xdr:col>0</xdr:col>
      <xdr:colOff>1873250</xdr:colOff>
      <xdr:row>63</xdr:row>
      <xdr:rowOff>1527810</xdr:rowOff>
    </xdr:to>
    <xdr:pic>
      <xdr:nvPicPr>
        <xdr:cNvPr id="496" name="图片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457200" y="95168720"/>
          <a:ext cx="1416050" cy="147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442595</xdr:colOff>
      <xdr:row>64</xdr:row>
      <xdr:rowOff>47625</xdr:rowOff>
    </xdr:from>
    <xdr:to>
      <xdr:col>0</xdr:col>
      <xdr:colOff>1828800</xdr:colOff>
      <xdr:row>64</xdr:row>
      <xdr:rowOff>1504315</xdr:rowOff>
    </xdr:to>
    <xdr:pic>
      <xdr:nvPicPr>
        <xdr:cNvPr id="497" name="图片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442595" y="96721295"/>
          <a:ext cx="1386205" cy="145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65</xdr:row>
      <xdr:rowOff>33655</xdr:rowOff>
    </xdr:from>
    <xdr:to>
      <xdr:col>0</xdr:col>
      <xdr:colOff>2056765</xdr:colOff>
      <xdr:row>65</xdr:row>
      <xdr:rowOff>1526540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161925" y="98269425"/>
          <a:ext cx="1894840" cy="149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66</xdr:row>
      <xdr:rowOff>67310</xdr:rowOff>
    </xdr:from>
    <xdr:to>
      <xdr:col>0</xdr:col>
      <xdr:colOff>2026920</xdr:colOff>
      <xdr:row>66</xdr:row>
      <xdr:rowOff>1532255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152400" y="99865180"/>
          <a:ext cx="1874520" cy="146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107315</xdr:colOff>
      <xdr:row>67</xdr:row>
      <xdr:rowOff>55245</xdr:rowOff>
    </xdr:from>
    <xdr:to>
      <xdr:col>0</xdr:col>
      <xdr:colOff>2077085</xdr:colOff>
      <xdr:row>67</xdr:row>
      <xdr:rowOff>1510665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107315" y="101415215"/>
          <a:ext cx="1969770" cy="145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68</xdr:row>
      <xdr:rowOff>47625</xdr:rowOff>
    </xdr:from>
    <xdr:to>
      <xdr:col>0</xdr:col>
      <xdr:colOff>2073910</xdr:colOff>
      <xdr:row>68</xdr:row>
      <xdr:rowOff>1514475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180975" y="102969695"/>
          <a:ext cx="189293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533400</xdr:colOff>
      <xdr:row>69</xdr:row>
      <xdr:rowOff>66675</xdr:rowOff>
    </xdr:from>
    <xdr:to>
      <xdr:col>0</xdr:col>
      <xdr:colOff>1905635</xdr:colOff>
      <xdr:row>69</xdr:row>
      <xdr:rowOff>1515110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533400" y="104550845"/>
          <a:ext cx="1372235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495300</xdr:colOff>
      <xdr:row>70</xdr:row>
      <xdr:rowOff>66675</xdr:rowOff>
    </xdr:from>
    <xdr:to>
      <xdr:col>0</xdr:col>
      <xdr:colOff>1896110</xdr:colOff>
      <xdr:row>70</xdr:row>
      <xdr:rowOff>1520190</xdr:rowOff>
    </xdr:to>
    <xdr:pic>
      <xdr:nvPicPr>
        <xdr:cNvPr id="503" name="图片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495300" y="106112945"/>
          <a:ext cx="1400810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504825</xdr:colOff>
      <xdr:row>71</xdr:row>
      <xdr:rowOff>57150</xdr:rowOff>
    </xdr:from>
    <xdr:to>
      <xdr:col>0</xdr:col>
      <xdr:colOff>1892300</xdr:colOff>
      <xdr:row>71</xdr:row>
      <xdr:rowOff>1483995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504825" y="107665520"/>
          <a:ext cx="1387475" cy="142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168275</xdr:colOff>
      <xdr:row>162</xdr:row>
      <xdr:rowOff>38100</xdr:rowOff>
    </xdr:from>
    <xdr:to>
      <xdr:col>0</xdr:col>
      <xdr:colOff>2194560</xdr:colOff>
      <xdr:row>162</xdr:row>
      <xdr:rowOff>1524635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168275" y="246432070"/>
          <a:ext cx="2026285" cy="148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160</xdr:row>
      <xdr:rowOff>28575</xdr:rowOff>
    </xdr:from>
    <xdr:to>
      <xdr:col>0</xdr:col>
      <xdr:colOff>2028825</xdr:colOff>
      <xdr:row>160</xdr:row>
      <xdr:rowOff>1494790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123825" y="243298345"/>
          <a:ext cx="1905000" cy="1466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161</xdr:row>
      <xdr:rowOff>38100</xdr:rowOff>
    </xdr:from>
    <xdr:to>
      <xdr:col>0</xdr:col>
      <xdr:colOff>2124075</xdr:colOff>
      <xdr:row>161</xdr:row>
      <xdr:rowOff>1502410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209550" y="244869970"/>
          <a:ext cx="1914525" cy="1464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228600</xdr:colOff>
      <xdr:row>163</xdr:row>
      <xdr:rowOff>66675</xdr:rowOff>
    </xdr:from>
    <xdr:to>
      <xdr:col>0</xdr:col>
      <xdr:colOff>2078990</xdr:colOff>
      <xdr:row>163</xdr:row>
      <xdr:rowOff>1496060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228600" y="248022745"/>
          <a:ext cx="1850390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409575</xdr:colOff>
      <xdr:row>164</xdr:row>
      <xdr:rowOff>37465</xdr:rowOff>
    </xdr:from>
    <xdr:to>
      <xdr:col>0</xdr:col>
      <xdr:colOff>1877060</xdr:colOff>
      <xdr:row>164</xdr:row>
      <xdr:rowOff>1524635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409575" y="249555635"/>
          <a:ext cx="1467485" cy="148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304800</xdr:colOff>
      <xdr:row>165</xdr:row>
      <xdr:rowOff>28575</xdr:rowOff>
    </xdr:from>
    <xdr:to>
      <xdr:col>0</xdr:col>
      <xdr:colOff>1914525</xdr:colOff>
      <xdr:row>165</xdr:row>
      <xdr:rowOff>1536065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304800" y="251108845"/>
          <a:ext cx="1609725" cy="150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438150</xdr:colOff>
      <xdr:row>166</xdr:row>
      <xdr:rowOff>66675</xdr:rowOff>
    </xdr:from>
    <xdr:to>
      <xdr:col>0</xdr:col>
      <xdr:colOff>1837055</xdr:colOff>
      <xdr:row>166</xdr:row>
      <xdr:rowOff>1505585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438150" y="252709045"/>
          <a:ext cx="1398905" cy="143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478155</xdr:colOff>
      <xdr:row>167</xdr:row>
      <xdr:rowOff>57150</xdr:rowOff>
    </xdr:from>
    <xdr:to>
      <xdr:col>0</xdr:col>
      <xdr:colOff>1903730</xdr:colOff>
      <xdr:row>167</xdr:row>
      <xdr:rowOff>1514475</xdr:rowOff>
    </xdr:to>
    <xdr:pic>
      <xdr:nvPicPr>
        <xdr:cNvPr id="512" name="图片 511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78155" y="254261620"/>
          <a:ext cx="142557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168</xdr:row>
      <xdr:rowOff>38100</xdr:rowOff>
    </xdr:from>
    <xdr:to>
      <xdr:col>0</xdr:col>
      <xdr:colOff>2236470</xdr:colOff>
      <xdr:row>168</xdr:row>
      <xdr:rowOff>1507490</xdr:rowOff>
    </xdr:to>
    <xdr:pic>
      <xdr:nvPicPr>
        <xdr:cNvPr id="513" name="图片 512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171450" y="255804670"/>
          <a:ext cx="2065020" cy="146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169</xdr:row>
      <xdr:rowOff>38100</xdr:rowOff>
    </xdr:from>
    <xdr:to>
      <xdr:col>0</xdr:col>
      <xdr:colOff>2143125</xdr:colOff>
      <xdr:row>169</xdr:row>
      <xdr:rowOff>1492250</xdr:rowOff>
    </xdr:to>
    <xdr:pic>
      <xdr:nvPicPr>
        <xdr:cNvPr id="514" name="图片 513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123825" y="257366770"/>
          <a:ext cx="20193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170</xdr:row>
      <xdr:rowOff>57150</xdr:rowOff>
    </xdr:from>
    <xdr:to>
      <xdr:col>0</xdr:col>
      <xdr:colOff>2174240</xdr:colOff>
      <xdr:row>170</xdr:row>
      <xdr:rowOff>1506855</xdr:rowOff>
    </xdr:to>
    <xdr:pic>
      <xdr:nvPicPr>
        <xdr:cNvPr id="515" name="图片 514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161925" y="258947920"/>
          <a:ext cx="2012315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466725</xdr:colOff>
      <xdr:row>171</xdr:row>
      <xdr:rowOff>64770</xdr:rowOff>
    </xdr:from>
    <xdr:to>
      <xdr:col>0</xdr:col>
      <xdr:colOff>1961515</xdr:colOff>
      <xdr:row>171</xdr:row>
      <xdr:rowOff>1481455</xdr:rowOff>
    </xdr:to>
    <xdr:pic>
      <xdr:nvPicPr>
        <xdr:cNvPr id="516" name="图片 515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66725" y="260517640"/>
          <a:ext cx="1494790" cy="141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409575</xdr:colOff>
      <xdr:row>172</xdr:row>
      <xdr:rowOff>28575</xdr:rowOff>
    </xdr:from>
    <xdr:to>
      <xdr:col>0</xdr:col>
      <xdr:colOff>2009775</xdr:colOff>
      <xdr:row>172</xdr:row>
      <xdr:rowOff>1535430</xdr:rowOff>
    </xdr:to>
    <xdr:pic>
      <xdr:nvPicPr>
        <xdr:cNvPr id="517" name="图片 516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409575" y="262043545"/>
          <a:ext cx="1600200" cy="150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428625</xdr:colOff>
      <xdr:row>173</xdr:row>
      <xdr:rowOff>57150</xdr:rowOff>
    </xdr:from>
    <xdr:to>
      <xdr:col>0</xdr:col>
      <xdr:colOff>1917700</xdr:colOff>
      <xdr:row>173</xdr:row>
      <xdr:rowOff>1524635</xdr:rowOff>
    </xdr:to>
    <xdr:pic>
      <xdr:nvPicPr>
        <xdr:cNvPr id="518" name="图片 517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28625" y="263634220"/>
          <a:ext cx="1489075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342900</xdr:colOff>
      <xdr:row>181</xdr:row>
      <xdr:rowOff>47625</xdr:rowOff>
    </xdr:from>
    <xdr:to>
      <xdr:col>0</xdr:col>
      <xdr:colOff>1962150</xdr:colOff>
      <xdr:row>181</xdr:row>
      <xdr:rowOff>1532255</xdr:rowOff>
    </xdr:to>
    <xdr:pic>
      <xdr:nvPicPr>
        <xdr:cNvPr id="519" name="图片 518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342900" y="276121495"/>
          <a:ext cx="1619250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390525</xdr:colOff>
      <xdr:row>180</xdr:row>
      <xdr:rowOff>38100</xdr:rowOff>
    </xdr:from>
    <xdr:to>
      <xdr:col>0</xdr:col>
      <xdr:colOff>1925955</xdr:colOff>
      <xdr:row>180</xdr:row>
      <xdr:rowOff>1495425</xdr:rowOff>
    </xdr:to>
    <xdr:pic>
      <xdr:nvPicPr>
        <xdr:cNvPr id="520" name="图片 519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390525" y="274549870"/>
          <a:ext cx="1535430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400050</xdr:colOff>
      <xdr:row>179</xdr:row>
      <xdr:rowOff>57150</xdr:rowOff>
    </xdr:from>
    <xdr:to>
      <xdr:col>0</xdr:col>
      <xdr:colOff>1943100</xdr:colOff>
      <xdr:row>179</xdr:row>
      <xdr:rowOff>1524000</xdr:rowOff>
    </xdr:to>
    <xdr:pic>
      <xdr:nvPicPr>
        <xdr:cNvPr id="521" name="图片 52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00050" y="273006820"/>
          <a:ext cx="1543050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332740</xdr:colOff>
      <xdr:row>178</xdr:row>
      <xdr:rowOff>47625</xdr:rowOff>
    </xdr:from>
    <xdr:to>
      <xdr:col>0</xdr:col>
      <xdr:colOff>1876425</xdr:colOff>
      <xdr:row>178</xdr:row>
      <xdr:rowOff>1495425</xdr:rowOff>
    </xdr:to>
    <xdr:pic>
      <xdr:nvPicPr>
        <xdr:cNvPr id="522" name="图片 521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332740" y="271435195"/>
          <a:ext cx="154368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174</xdr:row>
      <xdr:rowOff>66675</xdr:rowOff>
    </xdr:from>
    <xdr:to>
      <xdr:col>0</xdr:col>
      <xdr:colOff>2124075</xdr:colOff>
      <xdr:row>174</xdr:row>
      <xdr:rowOff>1466850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142875" y="265205845"/>
          <a:ext cx="1981200" cy="140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175</xdr:row>
      <xdr:rowOff>76200</xdr:rowOff>
    </xdr:from>
    <xdr:to>
      <xdr:col>0</xdr:col>
      <xdr:colOff>2134870</xdr:colOff>
      <xdr:row>175</xdr:row>
      <xdr:rowOff>1503045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635" y="266777470"/>
          <a:ext cx="2134235" cy="142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176</xdr:row>
      <xdr:rowOff>66675</xdr:rowOff>
    </xdr:from>
    <xdr:to>
      <xdr:col>0</xdr:col>
      <xdr:colOff>2101215</xdr:colOff>
      <xdr:row>176</xdr:row>
      <xdr:rowOff>1485900</xdr:rowOff>
    </xdr:to>
    <xdr:pic>
      <xdr:nvPicPr>
        <xdr:cNvPr id="525" name="图片 524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95250" y="268330045"/>
          <a:ext cx="2005965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177</xdr:row>
      <xdr:rowOff>57150</xdr:rowOff>
    </xdr:from>
    <xdr:to>
      <xdr:col>0</xdr:col>
      <xdr:colOff>2162175</xdr:colOff>
      <xdr:row>177</xdr:row>
      <xdr:rowOff>1499870</xdr:rowOff>
    </xdr:to>
    <xdr:pic>
      <xdr:nvPicPr>
        <xdr:cNvPr id="526" name="图片 525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66675" y="269882620"/>
          <a:ext cx="2095500" cy="144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561975</xdr:colOff>
      <xdr:row>157</xdr:row>
      <xdr:rowOff>57150</xdr:rowOff>
    </xdr:from>
    <xdr:to>
      <xdr:col>0</xdr:col>
      <xdr:colOff>1724660</xdr:colOff>
      <xdr:row>157</xdr:row>
      <xdr:rowOff>1504950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561975" y="238640620"/>
          <a:ext cx="116268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158</xdr:row>
      <xdr:rowOff>38100</xdr:rowOff>
    </xdr:from>
    <xdr:to>
      <xdr:col>0</xdr:col>
      <xdr:colOff>2097405</xdr:colOff>
      <xdr:row>158</xdr:row>
      <xdr:rowOff>1524635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238125" y="240183670"/>
          <a:ext cx="1859280" cy="148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159</xdr:row>
      <xdr:rowOff>69850</xdr:rowOff>
    </xdr:from>
    <xdr:to>
      <xdr:col>0</xdr:col>
      <xdr:colOff>2130425</xdr:colOff>
      <xdr:row>159</xdr:row>
      <xdr:rowOff>1494790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209550" y="241777520"/>
          <a:ext cx="1920875" cy="142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14</xdr:row>
      <xdr:rowOff>76200</xdr:rowOff>
    </xdr:from>
    <xdr:to>
      <xdr:col>0</xdr:col>
      <xdr:colOff>2150745</xdr:colOff>
      <xdr:row>14</xdr:row>
      <xdr:rowOff>1467485</xdr:rowOff>
    </xdr:to>
    <xdr:pic>
      <xdr:nvPicPr>
        <xdr:cNvPr id="530" name="图片 529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123825" y="18644870"/>
          <a:ext cx="2026920" cy="13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15</xdr:row>
      <xdr:rowOff>76200</xdr:rowOff>
    </xdr:from>
    <xdr:to>
      <xdr:col>0</xdr:col>
      <xdr:colOff>2206625</xdr:colOff>
      <xdr:row>15</xdr:row>
      <xdr:rowOff>1524000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635" y="20206970"/>
          <a:ext cx="220599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333375</xdr:colOff>
      <xdr:row>12</xdr:row>
      <xdr:rowOff>51435</xdr:rowOff>
    </xdr:from>
    <xdr:to>
      <xdr:col>0</xdr:col>
      <xdr:colOff>1886585</xdr:colOff>
      <xdr:row>12</xdr:row>
      <xdr:rowOff>1527810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333375" y="15495905"/>
          <a:ext cx="1553210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257175</xdr:colOff>
      <xdr:row>13</xdr:row>
      <xdr:rowOff>28575</xdr:rowOff>
    </xdr:from>
    <xdr:to>
      <xdr:col>0</xdr:col>
      <xdr:colOff>1922780</xdr:colOff>
      <xdr:row>13</xdr:row>
      <xdr:rowOff>1505585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257175" y="17035145"/>
          <a:ext cx="1665605" cy="1477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428625</xdr:colOff>
      <xdr:row>11</xdr:row>
      <xdr:rowOff>66675</xdr:rowOff>
    </xdr:from>
    <xdr:to>
      <xdr:col>0</xdr:col>
      <xdr:colOff>1733550</xdr:colOff>
      <xdr:row>11</xdr:row>
      <xdr:rowOff>1505585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28625" y="13949045"/>
          <a:ext cx="1304925" cy="143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314325</xdr:colOff>
      <xdr:row>183</xdr:row>
      <xdr:rowOff>57150</xdr:rowOff>
    </xdr:from>
    <xdr:to>
      <xdr:col>0</xdr:col>
      <xdr:colOff>2019935</xdr:colOff>
      <xdr:row>183</xdr:row>
      <xdr:rowOff>1487805</xdr:rowOff>
    </xdr:to>
    <xdr:pic>
      <xdr:nvPicPr>
        <xdr:cNvPr id="535" name="图片 534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314325" y="279255220"/>
          <a:ext cx="1705610" cy="1430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361950</xdr:colOff>
      <xdr:row>182</xdr:row>
      <xdr:rowOff>66675</xdr:rowOff>
    </xdr:from>
    <xdr:to>
      <xdr:col>0</xdr:col>
      <xdr:colOff>1943735</xdr:colOff>
      <xdr:row>182</xdr:row>
      <xdr:rowOff>1496060</xdr:rowOff>
    </xdr:to>
    <xdr:pic>
      <xdr:nvPicPr>
        <xdr:cNvPr id="536" name="图片 535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361950" y="277702645"/>
          <a:ext cx="1581785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184</xdr:row>
      <xdr:rowOff>43180</xdr:rowOff>
    </xdr:from>
    <xdr:to>
      <xdr:col>0</xdr:col>
      <xdr:colOff>1943100</xdr:colOff>
      <xdr:row>184</xdr:row>
      <xdr:rowOff>1479550</xdr:rowOff>
    </xdr:to>
    <xdr:pic>
      <xdr:nvPicPr>
        <xdr:cNvPr id="537" name="图片 536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295275" y="280803350"/>
          <a:ext cx="1647825" cy="1436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185</xdr:row>
      <xdr:rowOff>28575</xdr:rowOff>
    </xdr:from>
    <xdr:to>
      <xdr:col>0</xdr:col>
      <xdr:colOff>1886585</xdr:colOff>
      <xdr:row>185</xdr:row>
      <xdr:rowOff>1483995</xdr:rowOff>
    </xdr:to>
    <xdr:pic>
      <xdr:nvPicPr>
        <xdr:cNvPr id="538" name="图片 537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200025" y="282350845"/>
          <a:ext cx="1686560" cy="145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296545</xdr:colOff>
      <xdr:row>187</xdr:row>
      <xdr:rowOff>47625</xdr:rowOff>
    </xdr:from>
    <xdr:to>
      <xdr:col>0</xdr:col>
      <xdr:colOff>2096135</xdr:colOff>
      <xdr:row>187</xdr:row>
      <xdr:rowOff>1517650</xdr:rowOff>
    </xdr:to>
    <xdr:pic>
      <xdr:nvPicPr>
        <xdr:cNvPr id="539" name="图片 538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296545" y="285494095"/>
          <a:ext cx="1799590" cy="147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276225</xdr:colOff>
      <xdr:row>188</xdr:row>
      <xdr:rowOff>37465</xdr:rowOff>
    </xdr:from>
    <xdr:to>
      <xdr:col>0</xdr:col>
      <xdr:colOff>1971040</xdr:colOff>
      <xdr:row>188</xdr:row>
      <xdr:rowOff>1504950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276225" y="287046035"/>
          <a:ext cx="1694815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314325</xdr:colOff>
      <xdr:row>186</xdr:row>
      <xdr:rowOff>38100</xdr:rowOff>
    </xdr:from>
    <xdr:to>
      <xdr:col>0</xdr:col>
      <xdr:colOff>1933575</xdr:colOff>
      <xdr:row>186</xdr:row>
      <xdr:rowOff>1484630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314325" y="283922470"/>
          <a:ext cx="1619250" cy="1446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209</xdr:row>
      <xdr:rowOff>47625</xdr:rowOff>
    </xdr:from>
    <xdr:to>
      <xdr:col>0</xdr:col>
      <xdr:colOff>2094865</xdr:colOff>
      <xdr:row>209</xdr:row>
      <xdr:rowOff>1466215</xdr:rowOff>
    </xdr:to>
    <xdr:pic>
      <xdr:nvPicPr>
        <xdr:cNvPr id="542" name="图片 54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33350" y="326753220"/>
          <a:ext cx="1961515" cy="141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210</xdr:row>
      <xdr:rowOff>57150</xdr:rowOff>
    </xdr:from>
    <xdr:to>
      <xdr:col>0</xdr:col>
      <xdr:colOff>2065655</xdr:colOff>
      <xdr:row>210</xdr:row>
      <xdr:rowOff>1486535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104775" y="328324845"/>
          <a:ext cx="1960880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211</xdr:row>
      <xdr:rowOff>66675</xdr:rowOff>
    </xdr:from>
    <xdr:to>
      <xdr:col>0</xdr:col>
      <xdr:colOff>2124710</xdr:colOff>
      <xdr:row>211</xdr:row>
      <xdr:rowOff>1485265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171450" y="329896470"/>
          <a:ext cx="1953260" cy="141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212</xdr:row>
      <xdr:rowOff>85725</xdr:rowOff>
    </xdr:from>
    <xdr:to>
      <xdr:col>0</xdr:col>
      <xdr:colOff>2091055</xdr:colOff>
      <xdr:row>212</xdr:row>
      <xdr:rowOff>1496060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114300" y="331477620"/>
          <a:ext cx="1976755" cy="141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213</xdr:row>
      <xdr:rowOff>85725</xdr:rowOff>
    </xdr:from>
    <xdr:to>
      <xdr:col>0</xdr:col>
      <xdr:colOff>2021840</xdr:colOff>
      <xdr:row>213</xdr:row>
      <xdr:rowOff>1504950</xdr:rowOff>
    </xdr:to>
    <xdr:pic>
      <xdr:nvPicPr>
        <xdr:cNvPr id="546" name="图片 545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85725" y="333039720"/>
          <a:ext cx="1936115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214</xdr:row>
      <xdr:rowOff>66675</xdr:rowOff>
    </xdr:from>
    <xdr:to>
      <xdr:col>0</xdr:col>
      <xdr:colOff>2152650</xdr:colOff>
      <xdr:row>214</xdr:row>
      <xdr:rowOff>1481455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161925" y="334582770"/>
          <a:ext cx="1990725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466725</xdr:colOff>
      <xdr:row>215</xdr:row>
      <xdr:rowOff>38100</xdr:rowOff>
    </xdr:from>
    <xdr:to>
      <xdr:col>0</xdr:col>
      <xdr:colOff>1958340</xdr:colOff>
      <xdr:row>215</xdr:row>
      <xdr:rowOff>1533525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66725" y="336116295"/>
          <a:ext cx="1491615" cy="1495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495300</xdr:colOff>
      <xdr:row>216</xdr:row>
      <xdr:rowOff>38100</xdr:rowOff>
    </xdr:from>
    <xdr:to>
      <xdr:col>0</xdr:col>
      <xdr:colOff>1962785</xdr:colOff>
      <xdr:row>216</xdr:row>
      <xdr:rowOff>1508760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95300" y="337678395"/>
          <a:ext cx="1467485" cy="147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438150</xdr:colOff>
      <xdr:row>217</xdr:row>
      <xdr:rowOff>47625</xdr:rowOff>
    </xdr:from>
    <xdr:to>
      <xdr:col>0</xdr:col>
      <xdr:colOff>1915160</xdr:colOff>
      <xdr:row>217</xdr:row>
      <xdr:rowOff>1511935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38150" y="339250020"/>
          <a:ext cx="1477010" cy="1464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409575</xdr:colOff>
      <xdr:row>218</xdr:row>
      <xdr:rowOff>38100</xdr:rowOff>
    </xdr:from>
    <xdr:to>
      <xdr:col>0</xdr:col>
      <xdr:colOff>1870075</xdr:colOff>
      <xdr:row>218</xdr:row>
      <xdr:rowOff>1505585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09575" y="340802595"/>
          <a:ext cx="1460500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400050</xdr:colOff>
      <xdr:row>219</xdr:row>
      <xdr:rowOff>28575</xdr:rowOff>
    </xdr:from>
    <xdr:to>
      <xdr:col>0</xdr:col>
      <xdr:colOff>1771650</xdr:colOff>
      <xdr:row>219</xdr:row>
      <xdr:rowOff>1502410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00050" y="342355170"/>
          <a:ext cx="1371600" cy="147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476250</xdr:colOff>
      <xdr:row>220</xdr:row>
      <xdr:rowOff>57150</xdr:rowOff>
    </xdr:from>
    <xdr:to>
      <xdr:col>0</xdr:col>
      <xdr:colOff>1736725</xdr:colOff>
      <xdr:row>220</xdr:row>
      <xdr:rowOff>1486535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6250" y="343945845"/>
          <a:ext cx="1260475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221</xdr:row>
      <xdr:rowOff>66675</xdr:rowOff>
    </xdr:from>
    <xdr:to>
      <xdr:col>0</xdr:col>
      <xdr:colOff>2140585</xdr:colOff>
      <xdr:row>221</xdr:row>
      <xdr:rowOff>1490345</xdr:rowOff>
    </xdr:to>
    <xdr:pic>
      <xdr:nvPicPr>
        <xdr:cNvPr id="554" name="图片 553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57150" y="345517470"/>
          <a:ext cx="2083435" cy="142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222</xdr:row>
      <xdr:rowOff>57150</xdr:rowOff>
    </xdr:from>
    <xdr:to>
      <xdr:col>0</xdr:col>
      <xdr:colOff>2118360</xdr:colOff>
      <xdr:row>222</xdr:row>
      <xdr:rowOff>1505585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66675" y="347070045"/>
          <a:ext cx="2051685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223</xdr:row>
      <xdr:rowOff>76200</xdr:rowOff>
    </xdr:from>
    <xdr:to>
      <xdr:col>0</xdr:col>
      <xdr:colOff>2115185</xdr:colOff>
      <xdr:row>223</xdr:row>
      <xdr:rowOff>1480820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66675" y="348651195"/>
          <a:ext cx="2048510" cy="140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225</xdr:row>
      <xdr:rowOff>38100</xdr:rowOff>
    </xdr:from>
    <xdr:to>
      <xdr:col>0</xdr:col>
      <xdr:colOff>2133600</xdr:colOff>
      <xdr:row>225</xdr:row>
      <xdr:rowOff>1477645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66675" y="351737295"/>
          <a:ext cx="2066925" cy="143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224</xdr:row>
      <xdr:rowOff>57150</xdr:rowOff>
    </xdr:from>
    <xdr:to>
      <xdr:col>0</xdr:col>
      <xdr:colOff>2124710</xdr:colOff>
      <xdr:row>224</xdr:row>
      <xdr:rowOff>1498600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76200" y="350194245"/>
          <a:ext cx="2048510" cy="144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226</xdr:row>
      <xdr:rowOff>57150</xdr:rowOff>
    </xdr:from>
    <xdr:to>
      <xdr:col>0</xdr:col>
      <xdr:colOff>2134235</xdr:colOff>
      <xdr:row>226</xdr:row>
      <xdr:rowOff>1506855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142875" y="353318445"/>
          <a:ext cx="199136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227</xdr:row>
      <xdr:rowOff>76200</xdr:rowOff>
    </xdr:from>
    <xdr:to>
      <xdr:col>0</xdr:col>
      <xdr:colOff>2047875</xdr:colOff>
      <xdr:row>227</xdr:row>
      <xdr:rowOff>1442085</xdr:rowOff>
    </xdr:to>
    <xdr:pic>
      <xdr:nvPicPr>
        <xdr:cNvPr id="560" name="图片 559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625" y="354899595"/>
          <a:ext cx="2000250" cy="1365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485775</xdr:colOff>
      <xdr:row>228</xdr:row>
      <xdr:rowOff>57150</xdr:rowOff>
    </xdr:from>
    <xdr:to>
      <xdr:col>0</xdr:col>
      <xdr:colOff>1819275</xdr:colOff>
      <xdr:row>228</xdr:row>
      <xdr:rowOff>1479550</xdr:rowOff>
    </xdr:to>
    <xdr:pic>
      <xdr:nvPicPr>
        <xdr:cNvPr id="561" name="图片 560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85775" y="356442645"/>
          <a:ext cx="1333500" cy="142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504825</xdr:colOff>
      <xdr:row>229</xdr:row>
      <xdr:rowOff>85725</xdr:rowOff>
    </xdr:from>
    <xdr:to>
      <xdr:col>0</xdr:col>
      <xdr:colOff>1830070</xdr:colOff>
      <xdr:row>229</xdr:row>
      <xdr:rowOff>1515110</xdr:rowOff>
    </xdr:to>
    <xdr:pic>
      <xdr:nvPicPr>
        <xdr:cNvPr id="562" name="图片 561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504825" y="358033320"/>
          <a:ext cx="1325245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495300</xdr:colOff>
      <xdr:row>230</xdr:row>
      <xdr:rowOff>38100</xdr:rowOff>
    </xdr:from>
    <xdr:to>
      <xdr:col>0</xdr:col>
      <xdr:colOff>1866900</xdr:colOff>
      <xdr:row>230</xdr:row>
      <xdr:rowOff>1490980</xdr:rowOff>
    </xdr:to>
    <xdr:pic>
      <xdr:nvPicPr>
        <xdr:cNvPr id="563" name="图片 562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95300" y="359547795"/>
          <a:ext cx="1371600" cy="1452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447675</xdr:colOff>
      <xdr:row>231</xdr:row>
      <xdr:rowOff>47625</xdr:rowOff>
    </xdr:from>
    <xdr:to>
      <xdr:col>0</xdr:col>
      <xdr:colOff>1866900</xdr:colOff>
      <xdr:row>231</xdr:row>
      <xdr:rowOff>1535430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47675" y="361119420"/>
          <a:ext cx="1419225" cy="1487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136525</xdr:colOff>
      <xdr:row>232</xdr:row>
      <xdr:rowOff>38100</xdr:rowOff>
    </xdr:from>
    <xdr:to>
      <xdr:col>0</xdr:col>
      <xdr:colOff>2114550</xdr:colOff>
      <xdr:row>232</xdr:row>
      <xdr:rowOff>1518285</xdr:rowOff>
    </xdr:to>
    <xdr:pic>
      <xdr:nvPicPr>
        <xdr:cNvPr id="565" name="图片 564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136525" y="362671995"/>
          <a:ext cx="1978025" cy="148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46990</xdr:colOff>
      <xdr:row>233</xdr:row>
      <xdr:rowOff>63500</xdr:rowOff>
    </xdr:from>
    <xdr:to>
      <xdr:col>0</xdr:col>
      <xdr:colOff>2151380</xdr:colOff>
      <xdr:row>233</xdr:row>
      <xdr:rowOff>1524635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990" y="364259495"/>
          <a:ext cx="2104390" cy="146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447675</xdr:colOff>
      <xdr:row>235</xdr:row>
      <xdr:rowOff>57150</xdr:rowOff>
    </xdr:from>
    <xdr:to>
      <xdr:col>0</xdr:col>
      <xdr:colOff>1871345</xdr:colOff>
      <xdr:row>235</xdr:row>
      <xdr:rowOff>1495425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47675" y="367377345"/>
          <a:ext cx="142367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438150</xdr:colOff>
      <xdr:row>234</xdr:row>
      <xdr:rowOff>66675</xdr:rowOff>
    </xdr:from>
    <xdr:to>
      <xdr:col>0</xdr:col>
      <xdr:colOff>1934210</xdr:colOff>
      <xdr:row>234</xdr:row>
      <xdr:rowOff>1506220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38150" y="365824770"/>
          <a:ext cx="1496060" cy="143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352425</xdr:colOff>
      <xdr:row>236</xdr:row>
      <xdr:rowOff>28575</xdr:rowOff>
    </xdr:from>
    <xdr:to>
      <xdr:col>0</xdr:col>
      <xdr:colOff>1829435</xdr:colOff>
      <xdr:row>236</xdr:row>
      <xdr:rowOff>1471295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352425" y="368910870"/>
          <a:ext cx="1477010" cy="144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237</xdr:row>
      <xdr:rowOff>47625</xdr:rowOff>
    </xdr:from>
    <xdr:to>
      <xdr:col>0</xdr:col>
      <xdr:colOff>1771650</xdr:colOff>
      <xdr:row>237</xdr:row>
      <xdr:rowOff>1475105</xdr:rowOff>
    </xdr:to>
    <xdr:pic>
      <xdr:nvPicPr>
        <xdr:cNvPr id="570" name="图片 569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285750" y="370492020"/>
          <a:ext cx="1485900" cy="142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239</xdr:row>
      <xdr:rowOff>85725</xdr:rowOff>
    </xdr:from>
    <xdr:to>
      <xdr:col>0</xdr:col>
      <xdr:colOff>2152650</xdr:colOff>
      <xdr:row>239</xdr:row>
      <xdr:rowOff>1487805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38100" y="373654320"/>
          <a:ext cx="2114550" cy="140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238</xdr:row>
      <xdr:rowOff>19050</xdr:rowOff>
    </xdr:from>
    <xdr:to>
      <xdr:col>0</xdr:col>
      <xdr:colOff>2000250</xdr:colOff>
      <xdr:row>238</xdr:row>
      <xdr:rowOff>1492885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123825" y="372025545"/>
          <a:ext cx="1876425" cy="147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485775</xdr:colOff>
      <xdr:row>241</xdr:row>
      <xdr:rowOff>38100</xdr:rowOff>
    </xdr:from>
    <xdr:to>
      <xdr:col>0</xdr:col>
      <xdr:colOff>1905000</xdr:colOff>
      <xdr:row>241</xdr:row>
      <xdr:rowOff>1498600</xdr:rowOff>
    </xdr:to>
    <xdr:pic>
      <xdr:nvPicPr>
        <xdr:cNvPr id="573" name="图片 572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85775" y="376730895"/>
          <a:ext cx="1419225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457200</xdr:colOff>
      <xdr:row>240</xdr:row>
      <xdr:rowOff>28575</xdr:rowOff>
    </xdr:from>
    <xdr:to>
      <xdr:col>0</xdr:col>
      <xdr:colOff>1943735</xdr:colOff>
      <xdr:row>240</xdr:row>
      <xdr:rowOff>1498600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57200" y="375159270"/>
          <a:ext cx="1486535" cy="147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514350</xdr:colOff>
      <xdr:row>242</xdr:row>
      <xdr:rowOff>47625</xdr:rowOff>
    </xdr:from>
    <xdr:to>
      <xdr:col>0</xdr:col>
      <xdr:colOff>1915160</xdr:colOff>
      <xdr:row>242</xdr:row>
      <xdr:rowOff>1471295</xdr:rowOff>
    </xdr:to>
    <xdr:pic>
      <xdr:nvPicPr>
        <xdr:cNvPr id="575" name="图片 574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514350" y="378302520"/>
          <a:ext cx="1400810" cy="142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581025</xdr:colOff>
      <xdr:row>243</xdr:row>
      <xdr:rowOff>38100</xdr:rowOff>
    </xdr:from>
    <xdr:to>
      <xdr:col>0</xdr:col>
      <xdr:colOff>1943735</xdr:colOff>
      <xdr:row>243</xdr:row>
      <xdr:rowOff>1515110</xdr:rowOff>
    </xdr:to>
    <xdr:pic>
      <xdr:nvPicPr>
        <xdr:cNvPr id="576" name="图片 575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581025" y="379855095"/>
          <a:ext cx="1362710" cy="1477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428625</xdr:colOff>
      <xdr:row>244</xdr:row>
      <xdr:rowOff>76200</xdr:rowOff>
    </xdr:from>
    <xdr:to>
      <xdr:col>0</xdr:col>
      <xdr:colOff>1828800</xdr:colOff>
      <xdr:row>244</xdr:row>
      <xdr:rowOff>1515110</xdr:rowOff>
    </xdr:to>
    <xdr:pic>
      <xdr:nvPicPr>
        <xdr:cNvPr id="577" name="图片 576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28625" y="381455295"/>
          <a:ext cx="1400175" cy="143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245</xdr:row>
      <xdr:rowOff>66675</xdr:rowOff>
    </xdr:from>
    <xdr:to>
      <xdr:col>0</xdr:col>
      <xdr:colOff>2112010</xdr:colOff>
      <xdr:row>245</xdr:row>
      <xdr:rowOff>1504950</xdr:rowOff>
    </xdr:to>
    <xdr:pic>
      <xdr:nvPicPr>
        <xdr:cNvPr id="578" name="图片 577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57150" y="383007870"/>
          <a:ext cx="205486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246</xdr:row>
      <xdr:rowOff>85725</xdr:rowOff>
    </xdr:from>
    <xdr:to>
      <xdr:col>0</xdr:col>
      <xdr:colOff>2114550</xdr:colOff>
      <xdr:row>246</xdr:row>
      <xdr:rowOff>1488440</xdr:rowOff>
    </xdr:to>
    <xdr:pic>
      <xdr:nvPicPr>
        <xdr:cNvPr id="579" name="图片 578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200025" y="384589020"/>
          <a:ext cx="1914525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476250</xdr:colOff>
      <xdr:row>247</xdr:row>
      <xdr:rowOff>55880</xdr:rowOff>
    </xdr:from>
    <xdr:to>
      <xdr:col>0</xdr:col>
      <xdr:colOff>1810385</xdr:colOff>
      <xdr:row>247</xdr:row>
      <xdr:rowOff>1472565</xdr:rowOff>
    </xdr:to>
    <xdr:pic>
      <xdr:nvPicPr>
        <xdr:cNvPr id="580" name="图片 579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6250" y="386121275"/>
          <a:ext cx="1334135" cy="141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514350</xdr:colOff>
      <xdr:row>249</xdr:row>
      <xdr:rowOff>57150</xdr:rowOff>
    </xdr:from>
    <xdr:to>
      <xdr:col>0</xdr:col>
      <xdr:colOff>1877060</xdr:colOff>
      <xdr:row>249</xdr:row>
      <xdr:rowOff>1486535</xdr:rowOff>
    </xdr:to>
    <xdr:pic>
      <xdr:nvPicPr>
        <xdr:cNvPr id="581" name="图片 580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514350" y="389246745"/>
          <a:ext cx="1362710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504825</xdr:colOff>
      <xdr:row>248</xdr:row>
      <xdr:rowOff>66675</xdr:rowOff>
    </xdr:from>
    <xdr:to>
      <xdr:col>0</xdr:col>
      <xdr:colOff>1828800</xdr:colOff>
      <xdr:row>248</xdr:row>
      <xdr:rowOff>1495425</xdr:rowOff>
    </xdr:to>
    <xdr:pic>
      <xdr:nvPicPr>
        <xdr:cNvPr id="582" name="图片 581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504825" y="387694170"/>
          <a:ext cx="1323975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457200</xdr:colOff>
      <xdr:row>250</xdr:row>
      <xdr:rowOff>57150</xdr:rowOff>
    </xdr:from>
    <xdr:to>
      <xdr:col>0</xdr:col>
      <xdr:colOff>1886585</xdr:colOff>
      <xdr:row>250</xdr:row>
      <xdr:rowOff>1524000</xdr:rowOff>
    </xdr:to>
    <xdr:pic>
      <xdr:nvPicPr>
        <xdr:cNvPr id="583" name="图片 582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57200" y="390808845"/>
          <a:ext cx="142938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438150</xdr:colOff>
      <xdr:row>251</xdr:row>
      <xdr:rowOff>66675</xdr:rowOff>
    </xdr:from>
    <xdr:to>
      <xdr:col>0</xdr:col>
      <xdr:colOff>1791335</xdr:colOff>
      <xdr:row>251</xdr:row>
      <xdr:rowOff>1494790</xdr:rowOff>
    </xdr:to>
    <xdr:pic>
      <xdr:nvPicPr>
        <xdr:cNvPr id="584" name="图片 583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38150" y="392380470"/>
          <a:ext cx="1353185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252</xdr:row>
      <xdr:rowOff>38100</xdr:rowOff>
    </xdr:from>
    <xdr:to>
      <xdr:col>0</xdr:col>
      <xdr:colOff>2121535</xdr:colOff>
      <xdr:row>252</xdr:row>
      <xdr:rowOff>1496060</xdr:rowOff>
    </xdr:to>
    <xdr:pic>
      <xdr:nvPicPr>
        <xdr:cNvPr id="585" name="图片 584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190500" y="393913995"/>
          <a:ext cx="1931035" cy="145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466725</xdr:colOff>
      <xdr:row>254</xdr:row>
      <xdr:rowOff>38100</xdr:rowOff>
    </xdr:from>
    <xdr:to>
      <xdr:col>0</xdr:col>
      <xdr:colOff>1933575</xdr:colOff>
      <xdr:row>254</xdr:row>
      <xdr:rowOff>1477645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66725" y="397038195"/>
          <a:ext cx="1466850" cy="143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418465</xdr:colOff>
      <xdr:row>253</xdr:row>
      <xdr:rowOff>28575</xdr:rowOff>
    </xdr:from>
    <xdr:to>
      <xdr:col>0</xdr:col>
      <xdr:colOff>1838325</xdr:colOff>
      <xdr:row>253</xdr:row>
      <xdr:rowOff>1482090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18465" y="395466570"/>
          <a:ext cx="1419860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352425</xdr:colOff>
      <xdr:row>255</xdr:row>
      <xdr:rowOff>38100</xdr:rowOff>
    </xdr:from>
    <xdr:to>
      <xdr:col>0</xdr:col>
      <xdr:colOff>1859280</xdr:colOff>
      <xdr:row>255</xdr:row>
      <xdr:rowOff>1477010</xdr:rowOff>
    </xdr:to>
    <xdr:pic>
      <xdr:nvPicPr>
        <xdr:cNvPr id="588" name="图片 587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352425" y="398600295"/>
          <a:ext cx="1506855" cy="143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256</xdr:row>
      <xdr:rowOff>38100</xdr:rowOff>
    </xdr:from>
    <xdr:to>
      <xdr:col>0</xdr:col>
      <xdr:colOff>2075180</xdr:colOff>
      <xdr:row>256</xdr:row>
      <xdr:rowOff>1505585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171450" y="400162395"/>
          <a:ext cx="1903730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390525</xdr:colOff>
      <xdr:row>257</xdr:row>
      <xdr:rowOff>47625</xdr:rowOff>
    </xdr:from>
    <xdr:to>
      <xdr:col>0</xdr:col>
      <xdr:colOff>1875155</xdr:colOff>
      <xdr:row>257</xdr:row>
      <xdr:rowOff>1515110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390525" y="401734020"/>
          <a:ext cx="1484630" cy="146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457200</xdr:colOff>
      <xdr:row>258</xdr:row>
      <xdr:rowOff>57150</xdr:rowOff>
    </xdr:from>
    <xdr:to>
      <xdr:col>0</xdr:col>
      <xdr:colOff>1885950</xdr:colOff>
      <xdr:row>258</xdr:row>
      <xdr:rowOff>1495425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57200" y="403305645"/>
          <a:ext cx="142875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447675</xdr:colOff>
      <xdr:row>259</xdr:row>
      <xdr:rowOff>66675</xdr:rowOff>
    </xdr:from>
    <xdr:to>
      <xdr:col>0</xdr:col>
      <xdr:colOff>1851660</xdr:colOff>
      <xdr:row>259</xdr:row>
      <xdr:rowOff>1476375</xdr:rowOff>
    </xdr:to>
    <xdr:pic>
      <xdr:nvPicPr>
        <xdr:cNvPr id="592" name="图片 591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47675" y="404877270"/>
          <a:ext cx="1403985" cy="140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260</xdr:row>
      <xdr:rowOff>85725</xdr:rowOff>
    </xdr:from>
    <xdr:to>
      <xdr:col>0</xdr:col>
      <xdr:colOff>2142490</xdr:colOff>
      <xdr:row>260</xdr:row>
      <xdr:rowOff>1486535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38100" y="406458420"/>
          <a:ext cx="2104390" cy="140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261</xdr:row>
      <xdr:rowOff>85725</xdr:rowOff>
    </xdr:from>
    <xdr:to>
      <xdr:col>0</xdr:col>
      <xdr:colOff>2133600</xdr:colOff>
      <xdr:row>261</xdr:row>
      <xdr:rowOff>1508125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9525" y="408020520"/>
          <a:ext cx="2124075" cy="142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262</xdr:row>
      <xdr:rowOff>76200</xdr:rowOff>
    </xdr:from>
    <xdr:to>
      <xdr:col>0</xdr:col>
      <xdr:colOff>2210435</xdr:colOff>
      <xdr:row>262</xdr:row>
      <xdr:rowOff>1508125</xdr:rowOff>
    </xdr:to>
    <xdr:pic>
      <xdr:nvPicPr>
        <xdr:cNvPr id="595" name="图片 594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9525" y="409573095"/>
          <a:ext cx="2200910" cy="143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263</xdr:row>
      <xdr:rowOff>76200</xdr:rowOff>
    </xdr:from>
    <xdr:to>
      <xdr:col>0</xdr:col>
      <xdr:colOff>2105660</xdr:colOff>
      <xdr:row>263</xdr:row>
      <xdr:rowOff>1468120</xdr:rowOff>
    </xdr:to>
    <xdr:pic>
      <xdr:nvPicPr>
        <xdr:cNvPr id="596" name="图片 595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635" y="411135195"/>
          <a:ext cx="2105025" cy="139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264</xdr:row>
      <xdr:rowOff>76200</xdr:rowOff>
    </xdr:from>
    <xdr:to>
      <xdr:col>0</xdr:col>
      <xdr:colOff>2143125</xdr:colOff>
      <xdr:row>264</xdr:row>
      <xdr:rowOff>1466850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57150" y="412697295"/>
          <a:ext cx="2085975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81</xdr:row>
      <xdr:rowOff>76200</xdr:rowOff>
    </xdr:from>
    <xdr:to>
      <xdr:col>0</xdr:col>
      <xdr:colOff>2086610</xdr:colOff>
      <xdr:row>81</xdr:row>
      <xdr:rowOff>1480820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625" y="123102370"/>
          <a:ext cx="2038985" cy="140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80</xdr:row>
      <xdr:rowOff>104775</xdr:rowOff>
    </xdr:from>
    <xdr:to>
      <xdr:col>0</xdr:col>
      <xdr:colOff>2011045</xdr:colOff>
      <xdr:row>80</xdr:row>
      <xdr:rowOff>1555115</xdr:rowOff>
    </xdr:to>
    <xdr:pic>
      <xdr:nvPicPr>
        <xdr:cNvPr id="599" name="图片 598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635" y="121568845"/>
          <a:ext cx="2010410" cy="145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82</xdr:row>
      <xdr:rowOff>47625</xdr:rowOff>
    </xdr:from>
    <xdr:to>
      <xdr:col>0</xdr:col>
      <xdr:colOff>2105025</xdr:colOff>
      <xdr:row>82</xdr:row>
      <xdr:rowOff>1504950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114300" y="124635895"/>
          <a:ext cx="199072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83</xdr:row>
      <xdr:rowOff>57150</xdr:rowOff>
    </xdr:from>
    <xdr:to>
      <xdr:col>0</xdr:col>
      <xdr:colOff>2101850</xdr:colOff>
      <xdr:row>83</xdr:row>
      <xdr:rowOff>1504950</xdr:rowOff>
    </xdr:to>
    <xdr:pic>
      <xdr:nvPicPr>
        <xdr:cNvPr id="601" name="图片 600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200025" y="126207520"/>
          <a:ext cx="190182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84</xdr:row>
      <xdr:rowOff>28575</xdr:rowOff>
    </xdr:from>
    <xdr:to>
      <xdr:col>0</xdr:col>
      <xdr:colOff>2145030</xdr:colOff>
      <xdr:row>84</xdr:row>
      <xdr:rowOff>1485900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114300" y="127741045"/>
          <a:ext cx="2030730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590550</xdr:colOff>
      <xdr:row>85</xdr:row>
      <xdr:rowOff>47625</xdr:rowOff>
    </xdr:from>
    <xdr:to>
      <xdr:col>0</xdr:col>
      <xdr:colOff>1697355</xdr:colOff>
      <xdr:row>85</xdr:row>
      <xdr:rowOff>1504950</xdr:rowOff>
    </xdr:to>
    <xdr:pic>
      <xdr:nvPicPr>
        <xdr:cNvPr id="603" name="图片 602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590550" y="129322195"/>
          <a:ext cx="110680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514350</xdr:colOff>
      <xdr:row>86</xdr:row>
      <xdr:rowOff>20955</xdr:rowOff>
    </xdr:from>
    <xdr:to>
      <xdr:col>0</xdr:col>
      <xdr:colOff>1724025</xdr:colOff>
      <xdr:row>86</xdr:row>
      <xdr:rowOff>1515745</xdr:rowOff>
    </xdr:to>
    <xdr:pic>
      <xdr:nvPicPr>
        <xdr:cNvPr id="604" name="图片 603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514350" y="130857625"/>
          <a:ext cx="1209675" cy="149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581025</xdr:colOff>
      <xdr:row>87</xdr:row>
      <xdr:rowOff>66675</xdr:rowOff>
    </xdr:from>
    <xdr:to>
      <xdr:col>0</xdr:col>
      <xdr:colOff>1715135</xdr:colOff>
      <xdr:row>87</xdr:row>
      <xdr:rowOff>1504950</xdr:rowOff>
    </xdr:to>
    <xdr:pic>
      <xdr:nvPicPr>
        <xdr:cNvPr id="605" name="图片 604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581025" y="132465445"/>
          <a:ext cx="113411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590550</xdr:colOff>
      <xdr:row>88</xdr:row>
      <xdr:rowOff>22225</xdr:rowOff>
    </xdr:from>
    <xdr:to>
      <xdr:col>0</xdr:col>
      <xdr:colOff>1704975</xdr:colOff>
      <xdr:row>88</xdr:row>
      <xdr:rowOff>1511300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590550" y="133983095"/>
          <a:ext cx="1114425" cy="148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609600</xdr:colOff>
      <xdr:row>89</xdr:row>
      <xdr:rowOff>38100</xdr:rowOff>
    </xdr:from>
    <xdr:to>
      <xdr:col>0</xdr:col>
      <xdr:colOff>1746250</xdr:colOff>
      <xdr:row>89</xdr:row>
      <xdr:rowOff>1477010</xdr:rowOff>
    </xdr:to>
    <xdr:pic>
      <xdr:nvPicPr>
        <xdr:cNvPr id="607" name="图片 606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609600" y="135561070"/>
          <a:ext cx="1136650" cy="143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90</xdr:row>
      <xdr:rowOff>76200</xdr:rowOff>
    </xdr:from>
    <xdr:to>
      <xdr:col>0</xdr:col>
      <xdr:colOff>2088515</xdr:colOff>
      <xdr:row>90</xdr:row>
      <xdr:rowOff>1475740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9525" y="137161270"/>
          <a:ext cx="2078990" cy="139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91</xdr:row>
      <xdr:rowOff>47625</xdr:rowOff>
    </xdr:from>
    <xdr:to>
      <xdr:col>0</xdr:col>
      <xdr:colOff>2200275</xdr:colOff>
      <xdr:row>91</xdr:row>
      <xdr:rowOff>1468755</xdr:rowOff>
    </xdr:to>
    <xdr:pic>
      <xdr:nvPicPr>
        <xdr:cNvPr id="609" name="图片 608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133350" y="138694795"/>
          <a:ext cx="2066925" cy="142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92</xdr:row>
      <xdr:rowOff>76200</xdr:rowOff>
    </xdr:from>
    <xdr:to>
      <xdr:col>0</xdr:col>
      <xdr:colOff>2143760</xdr:colOff>
      <xdr:row>92</xdr:row>
      <xdr:rowOff>1468120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9525" y="140285470"/>
          <a:ext cx="2134235" cy="139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93</xdr:row>
      <xdr:rowOff>66675</xdr:rowOff>
    </xdr:from>
    <xdr:to>
      <xdr:col>0</xdr:col>
      <xdr:colOff>2209800</xdr:colOff>
      <xdr:row>93</xdr:row>
      <xdr:rowOff>1495425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9525" y="141838045"/>
          <a:ext cx="2200275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94</xdr:row>
      <xdr:rowOff>57150</xdr:rowOff>
    </xdr:from>
    <xdr:to>
      <xdr:col>0</xdr:col>
      <xdr:colOff>2211070</xdr:colOff>
      <xdr:row>94</xdr:row>
      <xdr:rowOff>1483995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635" y="143390620"/>
          <a:ext cx="2210435" cy="142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95</xdr:row>
      <xdr:rowOff>57150</xdr:rowOff>
    </xdr:from>
    <xdr:to>
      <xdr:col>0</xdr:col>
      <xdr:colOff>2076450</xdr:colOff>
      <xdr:row>95</xdr:row>
      <xdr:rowOff>1480820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180975" y="144952720"/>
          <a:ext cx="1895475" cy="142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96</xdr:row>
      <xdr:rowOff>66675</xdr:rowOff>
    </xdr:from>
    <xdr:to>
      <xdr:col>0</xdr:col>
      <xdr:colOff>2105025</xdr:colOff>
      <xdr:row>96</xdr:row>
      <xdr:rowOff>1499235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190500" y="146524345"/>
          <a:ext cx="1914525" cy="143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97</xdr:row>
      <xdr:rowOff>28575</xdr:rowOff>
    </xdr:from>
    <xdr:to>
      <xdr:col>0</xdr:col>
      <xdr:colOff>2124710</xdr:colOff>
      <xdr:row>97</xdr:row>
      <xdr:rowOff>1525270</xdr:rowOff>
    </xdr:to>
    <xdr:pic>
      <xdr:nvPicPr>
        <xdr:cNvPr id="615" name="图片 614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133350" y="148048345"/>
          <a:ext cx="1991360" cy="1496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98</xdr:row>
      <xdr:rowOff>66675</xdr:rowOff>
    </xdr:from>
    <xdr:to>
      <xdr:col>0</xdr:col>
      <xdr:colOff>2048510</xdr:colOff>
      <xdr:row>98</xdr:row>
      <xdr:rowOff>1472565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142875" y="149648545"/>
          <a:ext cx="1905635" cy="1405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100</xdr:row>
      <xdr:rowOff>76200</xdr:rowOff>
    </xdr:from>
    <xdr:to>
      <xdr:col>0</xdr:col>
      <xdr:colOff>2048510</xdr:colOff>
      <xdr:row>100</xdr:row>
      <xdr:rowOff>1511300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171450" y="152782270"/>
          <a:ext cx="1877060" cy="143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99</xdr:row>
      <xdr:rowOff>28575</xdr:rowOff>
    </xdr:from>
    <xdr:to>
      <xdr:col>0</xdr:col>
      <xdr:colOff>2038985</xdr:colOff>
      <xdr:row>99</xdr:row>
      <xdr:rowOff>1508125</xdr:rowOff>
    </xdr:to>
    <xdr:pic>
      <xdr:nvPicPr>
        <xdr:cNvPr id="618" name="图片 617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172085" y="151172545"/>
          <a:ext cx="1866900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390525</xdr:colOff>
      <xdr:row>101</xdr:row>
      <xdr:rowOff>57150</xdr:rowOff>
    </xdr:from>
    <xdr:to>
      <xdr:col>0</xdr:col>
      <xdr:colOff>1972310</xdr:colOff>
      <xdr:row>101</xdr:row>
      <xdr:rowOff>1504950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390525" y="154325320"/>
          <a:ext cx="158178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102</xdr:row>
      <xdr:rowOff>47625</xdr:rowOff>
    </xdr:from>
    <xdr:to>
      <xdr:col>0</xdr:col>
      <xdr:colOff>2028825</xdr:colOff>
      <xdr:row>102</xdr:row>
      <xdr:rowOff>1510030</xdr:rowOff>
    </xdr:to>
    <xdr:pic>
      <xdr:nvPicPr>
        <xdr:cNvPr id="620" name="图片 619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285750" y="155877895"/>
          <a:ext cx="1743075" cy="146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323850</xdr:colOff>
      <xdr:row>103</xdr:row>
      <xdr:rowOff>38100</xdr:rowOff>
    </xdr:from>
    <xdr:to>
      <xdr:col>0</xdr:col>
      <xdr:colOff>1924685</xdr:colOff>
      <xdr:row>103</xdr:row>
      <xdr:rowOff>1514475</xdr:rowOff>
    </xdr:to>
    <xdr:pic>
      <xdr:nvPicPr>
        <xdr:cNvPr id="621" name="图片 620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323850" y="157430470"/>
          <a:ext cx="1600835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104</xdr:row>
      <xdr:rowOff>61595</xdr:rowOff>
    </xdr:from>
    <xdr:to>
      <xdr:col>0</xdr:col>
      <xdr:colOff>2075815</xdr:colOff>
      <xdr:row>104</xdr:row>
      <xdr:rowOff>1495425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200025" y="159016065"/>
          <a:ext cx="1875790" cy="143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105</xdr:row>
      <xdr:rowOff>47625</xdr:rowOff>
    </xdr:from>
    <xdr:to>
      <xdr:col>0</xdr:col>
      <xdr:colOff>1943735</xdr:colOff>
      <xdr:row>105</xdr:row>
      <xdr:rowOff>1476375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171450" y="160564195"/>
          <a:ext cx="1772285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228600</xdr:colOff>
      <xdr:row>106</xdr:row>
      <xdr:rowOff>66675</xdr:rowOff>
    </xdr:from>
    <xdr:to>
      <xdr:col>0</xdr:col>
      <xdr:colOff>1962785</xdr:colOff>
      <xdr:row>106</xdr:row>
      <xdr:rowOff>1506855</xdr:rowOff>
    </xdr:to>
    <xdr:pic>
      <xdr:nvPicPr>
        <xdr:cNvPr id="624" name="图片 623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228600" y="162145345"/>
          <a:ext cx="173418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107</xdr:row>
      <xdr:rowOff>57150</xdr:rowOff>
    </xdr:from>
    <xdr:to>
      <xdr:col>0</xdr:col>
      <xdr:colOff>1991360</xdr:colOff>
      <xdr:row>107</xdr:row>
      <xdr:rowOff>1497965</xdr:rowOff>
    </xdr:to>
    <xdr:pic>
      <xdr:nvPicPr>
        <xdr:cNvPr id="625" name="图片 624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180975" y="163697920"/>
          <a:ext cx="1810385" cy="1440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60325</xdr:colOff>
      <xdr:row>189</xdr:row>
      <xdr:rowOff>124460</xdr:rowOff>
    </xdr:from>
    <xdr:to>
      <xdr:col>0</xdr:col>
      <xdr:colOff>2104390</xdr:colOff>
      <xdr:row>189</xdr:row>
      <xdr:rowOff>1840865</xdr:rowOff>
    </xdr:to>
    <xdr:pic>
      <xdr:nvPicPr>
        <xdr:cNvPr id="626" name="图片 625" descr="1677205757160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60325" y="288695130"/>
          <a:ext cx="2044065" cy="171640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191</xdr:row>
      <xdr:rowOff>69850</xdr:rowOff>
    </xdr:from>
    <xdr:to>
      <xdr:col>0</xdr:col>
      <xdr:colOff>2228850</xdr:colOff>
      <xdr:row>191</xdr:row>
      <xdr:rowOff>1812925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123825" y="292450520"/>
          <a:ext cx="2105025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305435</xdr:colOff>
      <xdr:row>190</xdr:row>
      <xdr:rowOff>45085</xdr:rowOff>
    </xdr:from>
    <xdr:to>
      <xdr:col>0</xdr:col>
      <xdr:colOff>1763395</xdr:colOff>
      <xdr:row>190</xdr:row>
      <xdr:rowOff>1854200</xdr:rowOff>
    </xdr:to>
    <xdr:pic>
      <xdr:nvPicPr>
        <xdr:cNvPr id="628" name="图片 627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305435" y="290520755"/>
          <a:ext cx="1457960" cy="180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349250</xdr:colOff>
      <xdr:row>193</xdr:row>
      <xdr:rowOff>37465</xdr:rowOff>
    </xdr:from>
    <xdr:to>
      <xdr:col>0</xdr:col>
      <xdr:colOff>1873885</xdr:colOff>
      <xdr:row>193</xdr:row>
      <xdr:rowOff>1840865</xdr:rowOff>
    </xdr:to>
    <xdr:pic>
      <xdr:nvPicPr>
        <xdr:cNvPr id="629" name="图片 628" descr="1677205815016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349250" y="296266235"/>
          <a:ext cx="1524635" cy="18034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192</xdr:row>
      <xdr:rowOff>9525</xdr:rowOff>
    </xdr:from>
    <xdr:to>
      <xdr:col>0</xdr:col>
      <xdr:colOff>1807845</xdr:colOff>
      <xdr:row>192</xdr:row>
      <xdr:rowOff>1864360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361950" y="294295195"/>
          <a:ext cx="1445895" cy="185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266700</xdr:colOff>
      <xdr:row>194</xdr:row>
      <xdr:rowOff>66675</xdr:rowOff>
    </xdr:from>
    <xdr:to>
      <xdr:col>0</xdr:col>
      <xdr:colOff>1967865</xdr:colOff>
      <xdr:row>194</xdr:row>
      <xdr:rowOff>2033270</xdr:rowOff>
    </xdr:to>
    <xdr:pic>
      <xdr:nvPicPr>
        <xdr:cNvPr id="632" name="图片 631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266700" y="298200445"/>
          <a:ext cx="1701165" cy="196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195</xdr:row>
      <xdr:rowOff>76200</xdr:rowOff>
    </xdr:from>
    <xdr:to>
      <xdr:col>0</xdr:col>
      <xdr:colOff>2170430</xdr:colOff>
      <xdr:row>195</xdr:row>
      <xdr:rowOff>1787525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114300" y="300314995"/>
          <a:ext cx="2056130" cy="171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355600</xdr:colOff>
      <xdr:row>196</xdr:row>
      <xdr:rowOff>33655</xdr:rowOff>
    </xdr:from>
    <xdr:to>
      <xdr:col>0</xdr:col>
      <xdr:colOff>1901825</xdr:colOff>
      <xdr:row>196</xdr:row>
      <xdr:rowOff>1866900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355600" y="302177450"/>
          <a:ext cx="154622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333375</xdr:colOff>
      <xdr:row>199</xdr:row>
      <xdr:rowOff>34925</xdr:rowOff>
    </xdr:from>
    <xdr:to>
      <xdr:col>0</xdr:col>
      <xdr:colOff>1870710</xdr:colOff>
      <xdr:row>199</xdr:row>
      <xdr:rowOff>1838325</xdr:rowOff>
    </xdr:to>
    <xdr:pic>
      <xdr:nvPicPr>
        <xdr:cNvPr id="640" name="图片 639" descr="1677206032389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333375" y="307931820"/>
          <a:ext cx="1537335" cy="18034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197</xdr:row>
      <xdr:rowOff>76200</xdr:rowOff>
    </xdr:from>
    <xdr:to>
      <xdr:col>0</xdr:col>
      <xdr:colOff>2165985</xdr:colOff>
      <xdr:row>197</xdr:row>
      <xdr:rowOff>1773555</xdr:rowOff>
    </xdr:to>
    <xdr:pic>
      <xdr:nvPicPr>
        <xdr:cNvPr id="641" name="图片 640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114300" y="304124995"/>
          <a:ext cx="2051685" cy="169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333375</xdr:colOff>
      <xdr:row>198</xdr:row>
      <xdr:rowOff>38100</xdr:rowOff>
    </xdr:from>
    <xdr:to>
      <xdr:col>0</xdr:col>
      <xdr:colOff>1910080</xdr:colOff>
      <xdr:row>198</xdr:row>
      <xdr:rowOff>1854200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333375" y="305991895"/>
          <a:ext cx="15767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288925</xdr:colOff>
      <xdr:row>200</xdr:row>
      <xdr:rowOff>38100</xdr:rowOff>
    </xdr:from>
    <xdr:to>
      <xdr:col>0</xdr:col>
      <xdr:colOff>1955800</xdr:colOff>
      <xdr:row>200</xdr:row>
      <xdr:rowOff>2083435</xdr:rowOff>
    </xdr:to>
    <xdr:pic>
      <xdr:nvPicPr>
        <xdr:cNvPr id="644" name="图片 643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288925" y="309839995"/>
          <a:ext cx="1666875" cy="2045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530225</xdr:colOff>
      <xdr:row>116</xdr:row>
      <xdr:rowOff>60325</xdr:rowOff>
    </xdr:from>
    <xdr:to>
      <xdr:col>0</xdr:col>
      <xdr:colOff>1818640</xdr:colOff>
      <xdr:row>116</xdr:row>
      <xdr:rowOff>1155700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530225" y="176350295"/>
          <a:ext cx="1288415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34925</xdr:colOff>
      <xdr:row>117</xdr:row>
      <xdr:rowOff>79375</xdr:rowOff>
    </xdr:from>
    <xdr:to>
      <xdr:col>0</xdr:col>
      <xdr:colOff>2310765</xdr:colOff>
      <xdr:row>117</xdr:row>
      <xdr:rowOff>1200785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34925" y="177639345"/>
          <a:ext cx="2275840" cy="1121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</xdr:colOff>
      <xdr:row>118</xdr:row>
      <xdr:rowOff>57150</xdr:rowOff>
    </xdr:from>
    <xdr:to>
      <xdr:col>0</xdr:col>
      <xdr:colOff>2276475</xdr:colOff>
      <xdr:row>118</xdr:row>
      <xdr:rowOff>1231265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19050" y="178887120"/>
          <a:ext cx="2257425" cy="1174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352425</xdr:colOff>
      <xdr:row>8</xdr:row>
      <xdr:rowOff>34925</xdr:rowOff>
    </xdr:from>
    <xdr:to>
      <xdr:col>0</xdr:col>
      <xdr:colOff>1802130</xdr:colOff>
      <xdr:row>8</xdr:row>
      <xdr:rowOff>1489075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352425" y="9307195"/>
          <a:ext cx="1449705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292100</xdr:colOff>
      <xdr:row>9</xdr:row>
      <xdr:rowOff>60325</xdr:rowOff>
    </xdr:from>
    <xdr:to>
      <xdr:col>0</xdr:col>
      <xdr:colOff>1814830</xdr:colOff>
      <xdr:row>9</xdr:row>
      <xdr:rowOff>1497330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292100" y="10869295"/>
          <a:ext cx="1522730" cy="1437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361950</xdr:colOff>
      <xdr:row>10</xdr:row>
      <xdr:rowOff>57150</xdr:rowOff>
    </xdr:from>
    <xdr:to>
      <xdr:col>0</xdr:col>
      <xdr:colOff>1807845</xdr:colOff>
      <xdr:row>10</xdr:row>
      <xdr:rowOff>1482725</xdr:rowOff>
    </xdr:to>
    <xdr:pic>
      <xdr:nvPicPr>
        <xdr:cNvPr id="643" name="图片 642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361950" y="12402820"/>
          <a:ext cx="1445895" cy="14255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552450</xdr:colOff>
      <xdr:row>7</xdr:row>
      <xdr:rowOff>57150</xdr:rowOff>
    </xdr:from>
    <xdr:to>
      <xdr:col>15</xdr:col>
      <xdr:colOff>45720</xdr:colOff>
      <xdr:row>33</xdr:row>
      <xdr:rowOff>152400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50" y="1257300"/>
          <a:ext cx="9780270" cy="4552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234950</xdr:colOff>
      <xdr:row>11</xdr:row>
      <xdr:rowOff>76835</xdr:rowOff>
    </xdr:from>
    <xdr:to>
      <xdr:col>13</xdr:col>
      <xdr:colOff>287655</xdr:colOff>
      <xdr:row>14</xdr:row>
      <xdr:rowOff>111760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5046" r="4400"/>
        <a:stretch>
          <a:fillRect/>
        </a:stretch>
      </xdr:blipFill>
      <xdr:spPr>
        <a:xfrm rot="21240000">
          <a:off x="7778750" y="1962785"/>
          <a:ext cx="1424305" cy="549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631190</xdr:colOff>
      <xdr:row>14</xdr:row>
      <xdr:rowOff>133985</xdr:rowOff>
    </xdr:from>
    <xdr:to>
      <xdr:col>13</xdr:col>
      <xdr:colOff>151765</xdr:colOff>
      <xdr:row>18</xdr:row>
      <xdr:rowOff>147320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21240000">
          <a:off x="8174990" y="2534285"/>
          <a:ext cx="892175" cy="699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30480</xdr:colOff>
      <xdr:row>18</xdr:row>
      <xdr:rowOff>134620</xdr:rowOff>
    </xdr:from>
    <xdr:to>
      <xdr:col>13</xdr:col>
      <xdr:colOff>235585</xdr:colOff>
      <xdr:row>22</xdr:row>
      <xdr:rowOff>167005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21180000">
          <a:off x="8260080" y="3220720"/>
          <a:ext cx="890905" cy="7181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 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 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Z644"/>
  <sheetViews>
    <sheetView tabSelected="1" workbookViewId="0">
      <pane ySplit="3" topLeftCell="A4" activePane="bottomLeft" state="frozen"/>
      <selection pane="bottomLeft" activeCell="J4" sqref="J4"/>
    </sheetView>
  </sheetViews>
  <sheetFormatPr defaultColWidth="13.85546875" defaultRowHeight="15"/>
  <cols>
    <col min="1" max="1" width="30.9375" customWidth="1"/>
    <col min="2" max="2" width="18.96484375" style="5" customWidth="1"/>
    <col min="3" max="3" width="13.85546875" customWidth="1"/>
    <col min="4" max="4" width="6.9921875" customWidth="1"/>
    <col min="5" max="5" width="17.08203125" style="6" hidden="1" customWidth="1"/>
    <col min="6" max="6" width="12.64453125" style="6" customWidth="1"/>
    <col min="7" max="7" width="14.9296875" customWidth="1"/>
    <col min="8" max="8" width="11.02734375" customWidth="1"/>
    <col min="9" max="9" width="9.4140625" customWidth="1"/>
    <col min="10" max="10" width="34.83984375" customWidth="1"/>
    <col min="11" max="11" width="7.6640625" style="7" customWidth="1"/>
    <col min="12" max="12" width="13.85546875" customWidth="1"/>
    <col min="13" max="13" width="29.0546875" customWidth="1"/>
    <col min="14" max="14" width="13.85546875" customWidth="1"/>
  </cols>
  <sheetData>
    <row r="1" spans="1:104" s="1" customFormat="1" ht="77.099999999999994" customHeight="1">
      <c r="A1" s="117" t="s">
        <v>0</v>
      </c>
      <c r="B1" s="118"/>
      <c r="C1" s="119"/>
      <c r="D1" s="117"/>
      <c r="E1" s="120"/>
      <c r="F1" s="120"/>
      <c r="G1" s="117"/>
      <c r="H1" s="121"/>
      <c r="I1" s="117"/>
      <c r="J1" s="117"/>
      <c r="K1" s="122"/>
      <c r="L1" s="117"/>
      <c r="M1" s="117"/>
      <c r="N1" s="117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  <c r="AC1" s="8"/>
      <c r="AD1" s="8"/>
      <c r="AE1" s="8"/>
      <c r="AF1" s="8"/>
      <c r="AG1" s="8"/>
      <c r="AH1" s="8"/>
      <c r="AI1" s="8"/>
      <c r="AJ1" s="8"/>
      <c r="AK1" s="8"/>
      <c r="AL1" s="8"/>
      <c r="AM1" s="8"/>
      <c r="AN1" s="8"/>
      <c r="AO1" s="8"/>
      <c r="AP1" s="8"/>
      <c r="AQ1" s="8"/>
      <c r="AR1" s="8"/>
      <c r="AS1" s="8"/>
      <c r="AT1" s="8"/>
      <c r="AU1" s="8"/>
      <c r="AV1" s="8"/>
      <c r="AW1" s="8"/>
      <c r="AX1" s="8"/>
      <c r="AY1" s="8"/>
      <c r="AZ1" s="8"/>
      <c r="BA1" s="8"/>
      <c r="BB1" s="8"/>
      <c r="BC1" s="8"/>
      <c r="BD1" s="8"/>
      <c r="BE1" s="8"/>
      <c r="BF1" s="8"/>
      <c r="BG1" s="8"/>
      <c r="BH1" s="8"/>
      <c r="BI1" s="8"/>
      <c r="BJ1" s="8"/>
      <c r="BK1" s="8"/>
      <c r="BL1" s="8"/>
      <c r="BM1" s="8"/>
      <c r="BN1" s="8"/>
      <c r="BO1" s="8"/>
      <c r="BP1" s="8"/>
      <c r="BQ1" s="8"/>
      <c r="BR1" s="8"/>
      <c r="BS1" s="8"/>
      <c r="BT1" s="8"/>
      <c r="BU1" s="8"/>
      <c r="BV1" s="8"/>
      <c r="BW1" s="8"/>
      <c r="BX1" s="8"/>
      <c r="BY1" s="8"/>
      <c r="BZ1" s="8"/>
      <c r="CA1" s="8"/>
      <c r="CB1" s="8"/>
      <c r="CC1" s="8"/>
      <c r="CD1" s="8"/>
      <c r="CE1" s="8"/>
      <c r="CF1" s="8"/>
      <c r="CG1" s="8"/>
      <c r="CH1" s="8"/>
      <c r="CI1" s="8"/>
      <c r="CJ1" s="8"/>
      <c r="CK1" s="8"/>
      <c r="CL1" s="8"/>
      <c r="CM1" s="8"/>
      <c r="CN1" s="8"/>
      <c r="CO1" s="8"/>
      <c r="CP1" s="8"/>
      <c r="CQ1" s="8"/>
      <c r="CR1" s="8"/>
      <c r="CS1" s="8"/>
      <c r="CT1" s="8"/>
      <c r="CU1" s="8"/>
      <c r="CV1" s="8"/>
      <c r="CW1" s="8"/>
      <c r="CX1" s="8"/>
      <c r="CY1" s="8"/>
      <c r="CZ1" s="8"/>
    </row>
    <row r="2" spans="1:104" s="2" customFormat="1" ht="20.100000000000001" customHeight="1">
      <c r="A2" s="9" t="s">
        <v>1</v>
      </c>
      <c r="B2" s="10" t="s">
        <v>2</v>
      </c>
      <c r="C2" s="11" t="s">
        <v>3</v>
      </c>
      <c r="D2" s="9" t="s">
        <v>4</v>
      </c>
      <c r="E2" s="12" t="s">
        <v>5</v>
      </c>
      <c r="F2" s="12" t="s">
        <v>6</v>
      </c>
      <c r="G2" s="13" t="s">
        <v>7</v>
      </c>
      <c r="H2" s="14" t="s">
        <v>8</v>
      </c>
      <c r="I2" s="15" t="s">
        <v>9</v>
      </c>
      <c r="J2" s="15" t="s">
        <v>10</v>
      </c>
      <c r="K2" s="16" t="s">
        <v>11</v>
      </c>
      <c r="L2" s="17" t="s">
        <v>12</v>
      </c>
      <c r="M2" s="18" t="s">
        <v>13</v>
      </c>
      <c r="N2" s="19" t="s">
        <v>14</v>
      </c>
    </row>
    <row r="3" spans="1:104" s="3" customFormat="1" ht="27.95" customHeight="1">
      <c r="A3" s="20" t="s">
        <v>15</v>
      </c>
      <c r="B3" s="21" t="s">
        <v>16</v>
      </c>
      <c r="C3" s="22" t="s">
        <v>17</v>
      </c>
      <c r="D3" s="20" t="s">
        <v>18</v>
      </c>
      <c r="E3" s="12" t="s">
        <v>19</v>
      </c>
      <c r="F3" s="12" t="s">
        <v>20</v>
      </c>
      <c r="G3" s="23" t="s">
        <v>21</v>
      </c>
      <c r="H3" s="24" t="s">
        <v>22</v>
      </c>
      <c r="I3" s="25" t="s">
        <v>23</v>
      </c>
      <c r="J3" s="25" t="s">
        <v>24</v>
      </c>
      <c r="K3" s="26" t="s">
        <v>25</v>
      </c>
      <c r="L3" s="27" t="s">
        <v>26</v>
      </c>
      <c r="M3" s="28" t="s">
        <v>27</v>
      </c>
      <c r="N3" s="23" t="s">
        <v>28</v>
      </c>
    </row>
    <row r="4" spans="1:104" s="4" customFormat="1" ht="120.95" customHeight="1">
      <c r="A4" s="29" t="s">
        <v>29</v>
      </c>
      <c r="B4" s="30" t="s">
        <v>30</v>
      </c>
      <c r="C4" s="31" t="s">
        <v>31</v>
      </c>
      <c r="D4" s="32">
        <v>1</v>
      </c>
      <c r="E4" s="33">
        <v>88</v>
      </c>
      <c r="F4" s="33">
        <v>95</v>
      </c>
      <c r="G4" s="34" t="s">
        <v>32</v>
      </c>
      <c r="H4" s="35">
        <f t="shared" ref="H4:H11" si="0">0.68*0.39*0.33</f>
        <v>8.7515999999999997E-2</v>
      </c>
      <c r="I4" s="36" t="s">
        <v>33</v>
      </c>
      <c r="J4" s="37" t="s">
        <v>34</v>
      </c>
      <c r="K4" s="38" t="s">
        <v>35</v>
      </c>
      <c r="L4" s="27" t="s">
        <v>36</v>
      </c>
      <c r="M4" s="39"/>
      <c r="N4" s="40"/>
    </row>
    <row r="5" spans="1:104" s="4" customFormat="1" ht="120.95" customHeight="1">
      <c r="A5" s="29" t="s">
        <v>29</v>
      </c>
      <c r="B5" s="30" t="s">
        <v>30</v>
      </c>
      <c r="C5" s="31" t="s">
        <v>31</v>
      </c>
      <c r="D5" s="32">
        <v>1</v>
      </c>
      <c r="E5" s="33">
        <v>88</v>
      </c>
      <c r="F5" s="33">
        <v>95</v>
      </c>
      <c r="G5" s="34" t="s">
        <v>32</v>
      </c>
      <c r="H5" s="35">
        <f t="shared" si="0"/>
        <v>8.7515999999999997E-2</v>
      </c>
      <c r="I5" s="36" t="s">
        <v>33</v>
      </c>
      <c r="J5" s="37" t="s">
        <v>34</v>
      </c>
      <c r="K5" s="38" t="s">
        <v>35</v>
      </c>
      <c r="L5" s="27" t="s">
        <v>36</v>
      </c>
      <c r="M5" s="39"/>
      <c r="N5" s="40"/>
    </row>
    <row r="6" spans="1:104" s="4" customFormat="1" ht="120.95" customHeight="1">
      <c r="A6" s="29" t="s">
        <v>29</v>
      </c>
      <c r="B6" s="30" t="s">
        <v>37</v>
      </c>
      <c r="C6" s="31" t="s">
        <v>31</v>
      </c>
      <c r="D6" s="32">
        <v>1</v>
      </c>
      <c r="E6" s="33">
        <v>88</v>
      </c>
      <c r="F6" s="33">
        <v>95</v>
      </c>
      <c r="G6" s="34" t="s">
        <v>32</v>
      </c>
      <c r="H6" s="35">
        <f t="shared" si="0"/>
        <v>8.7515999999999997E-2</v>
      </c>
      <c r="I6" s="36" t="s">
        <v>33</v>
      </c>
      <c r="J6" s="37" t="s">
        <v>34</v>
      </c>
      <c r="K6" s="38" t="s">
        <v>35</v>
      </c>
      <c r="L6" s="27" t="s">
        <v>36</v>
      </c>
      <c r="M6" s="39"/>
      <c r="N6" s="40"/>
    </row>
    <row r="7" spans="1:104" s="4" customFormat="1" ht="120.95" customHeight="1">
      <c r="A7" s="29" t="s">
        <v>29</v>
      </c>
      <c r="B7" s="30" t="s">
        <v>30</v>
      </c>
      <c r="C7" s="31" t="s">
        <v>31</v>
      </c>
      <c r="D7" s="32">
        <v>1</v>
      </c>
      <c r="E7" s="33">
        <v>88</v>
      </c>
      <c r="F7" s="33">
        <v>95</v>
      </c>
      <c r="G7" s="34" t="s">
        <v>32</v>
      </c>
      <c r="H7" s="35">
        <f t="shared" si="0"/>
        <v>8.7515999999999997E-2</v>
      </c>
      <c r="I7" s="36" t="s">
        <v>33</v>
      </c>
      <c r="J7" s="37" t="s">
        <v>34</v>
      </c>
      <c r="K7" s="38" t="s">
        <v>35</v>
      </c>
      <c r="L7" s="27" t="s">
        <v>36</v>
      </c>
      <c r="M7" s="39"/>
      <c r="N7" s="40"/>
    </row>
    <row r="8" spans="1:104" s="4" customFormat="1" ht="120.95" customHeight="1">
      <c r="A8" s="29" t="s">
        <v>29</v>
      </c>
      <c r="B8" s="30" t="s">
        <v>30</v>
      </c>
      <c r="C8" s="31" t="s">
        <v>31</v>
      </c>
      <c r="D8" s="32">
        <v>1</v>
      </c>
      <c r="E8" s="33">
        <v>88</v>
      </c>
      <c r="F8" s="33">
        <v>95</v>
      </c>
      <c r="G8" s="34" t="s">
        <v>32</v>
      </c>
      <c r="H8" s="35">
        <f t="shared" si="0"/>
        <v>8.7515999999999997E-2</v>
      </c>
      <c r="I8" s="36" t="s">
        <v>33</v>
      </c>
      <c r="J8" s="37" t="s">
        <v>34</v>
      </c>
      <c r="K8" s="38" t="s">
        <v>35</v>
      </c>
      <c r="L8" s="27" t="s">
        <v>36</v>
      </c>
      <c r="M8" s="39"/>
      <c r="N8" s="40"/>
    </row>
    <row r="9" spans="1:104" s="4" customFormat="1" ht="120.95" customHeight="1">
      <c r="A9" s="29" t="s">
        <v>29</v>
      </c>
      <c r="B9" s="30" t="s">
        <v>38</v>
      </c>
      <c r="C9" s="31" t="s">
        <v>39</v>
      </c>
      <c r="D9" s="32">
        <v>1</v>
      </c>
      <c r="E9" s="33">
        <v>94</v>
      </c>
      <c r="F9" s="33">
        <v>100</v>
      </c>
      <c r="G9" s="34" t="s">
        <v>32</v>
      </c>
      <c r="H9" s="35">
        <f t="shared" si="0"/>
        <v>8.7515999999999997E-2</v>
      </c>
      <c r="I9" s="36" t="s">
        <v>33</v>
      </c>
      <c r="J9" s="37" t="s">
        <v>34</v>
      </c>
      <c r="K9" s="38" t="s">
        <v>35</v>
      </c>
      <c r="L9" s="27" t="s">
        <v>36</v>
      </c>
      <c r="M9" s="39"/>
      <c r="N9" s="40"/>
    </row>
    <row r="10" spans="1:104" s="4" customFormat="1" ht="120.95" customHeight="1">
      <c r="A10" s="29" t="s">
        <v>29</v>
      </c>
      <c r="B10" s="30" t="s">
        <v>38</v>
      </c>
      <c r="C10" s="31" t="s">
        <v>39</v>
      </c>
      <c r="D10" s="32">
        <v>1</v>
      </c>
      <c r="E10" s="33">
        <v>94</v>
      </c>
      <c r="F10" s="33">
        <v>100</v>
      </c>
      <c r="G10" s="34" t="s">
        <v>32</v>
      </c>
      <c r="H10" s="35">
        <f t="shared" si="0"/>
        <v>8.7515999999999997E-2</v>
      </c>
      <c r="I10" s="36" t="s">
        <v>33</v>
      </c>
      <c r="J10" s="37" t="s">
        <v>34</v>
      </c>
      <c r="K10" s="38" t="s">
        <v>35</v>
      </c>
      <c r="L10" s="27" t="s">
        <v>36</v>
      </c>
      <c r="M10" s="39"/>
      <c r="N10" s="40"/>
    </row>
    <row r="11" spans="1:104" s="4" customFormat="1" ht="120.95" customHeight="1">
      <c r="A11" s="29" t="s">
        <v>29</v>
      </c>
      <c r="B11" s="30" t="s">
        <v>38</v>
      </c>
      <c r="C11" s="31" t="s">
        <v>39</v>
      </c>
      <c r="D11" s="32">
        <v>1</v>
      </c>
      <c r="E11" s="33">
        <v>94</v>
      </c>
      <c r="F11" s="33">
        <v>100</v>
      </c>
      <c r="G11" s="34" t="s">
        <v>32</v>
      </c>
      <c r="H11" s="35">
        <f t="shared" si="0"/>
        <v>8.7515999999999997E-2</v>
      </c>
      <c r="I11" s="36" t="s">
        <v>33</v>
      </c>
      <c r="J11" s="37" t="s">
        <v>34</v>
      </c>
      <c r="K11" s="38" t="s">
        <v>35</v>
      </c>
      <c r="L11" s="27" t="s">
        <v>36</v>
      </c>
      <c r="M11" s="39"/>
      <c r="N11" s="40"/>
    </row>
    <row r="12" spans="1:104" s="4" customFormat="1" ht="123" customHeight="1">
      <c r="A12" s="41" t="s">
        <v>40</v>
      </c>
      <c r="B12" s="30" t="s">
        <v>41</v>
      </c>
      <c r="C12" s="42" t="s">
        <v>42</v>
      </c>
      <c r="D12" s="43">
        <v>1</v>
      </c>
      <c r="E12" s="33">
        <v>88</v>
      </c>
      <c r="F12" s="33">
        <v>91</v>
      </c>
      <c r="G12" s="34" t="s">
        <v>43</v>
      </c>
      <c r="H12" s="44">
        <f>0.65*0.3*0.25</f>
        <v>4.8750000000000002E-2</v>
      </c>
      <c r="I12" s="36" t="s">
        <v>44</v>
      </c>
      <c r="J12" s="45" t="s">
        <v>45</v>
      </c>
      <c r="K12" s="46" t="s">
        <v>35</v>
      </c>
      <c r="L12" s="27" t="s">
        <v>36</v>
      </c>
      <c r="M12" s="47"/>
      <c r="N12" s="48"/>
    </row>
    <row r="13" spans="1:104" s="4" customFormat="1" ht="123" customHeight="1">
      <c r="A13" s="41" t="s">
        <v>40</v>
      </c>
      <c r="B13" s="30" t="s">
        <v>41</v>
      </c>
      <c r="C13" s="42" t="s">
        <v>42</v>
      </c>
      <c r="D13" s="43">
        <v>1</v>
      </c>
      <c r="E13" s="33">
        <v>88</v>
      </c>
      <c r="F13" s="33">
        <v>91</v>
      </c>
      <c r="G13" s="34" t="s">
        <v>43</v>
      </c>
      <c r="H13" s="44">
        <f t="shared" ref="H13:H16" si="1">0.65*0.3*0.25</f>
        <v>4.8750000000000002E-2</v>
      </c>
      <c r="I13" s="36" t="s">
        <v>44</v>
      </c>
      <c r="J13" s="45" t="s">
        <v>45</v>
      </c>
      <c r="K13" s="46" t="s">
        <v>35</v>
      </c>
      <c r="L13" s="27" t="s">
        <v>36</v>
      </c>
      <c r="M13" s="47"/>
      <c r="N13" s="48"/>
    </row>
    <row r="14" spans="1:104" s="4" customFormat="1" ht="123" customHeight="1">
      <c r="A14" s="41" t="s">
        <v>40</v>
      </c>
      <c r="B14" s="30" t="s">
        <v>41</v>
      </c>
      <c r="C14" s="42" t="s">
        <v>42</v>
      </c>
      <c r="D14" s="43">
        <v>1</v>
      </c>
      <c r="E14" s="33">
        <v>88</v>
      </c>
      <c r="F14" s="33">
        <v>91</v>
      </c>
      <c r="G14" s="34" t="s">
        <v>43</v>
      </c>
      <c r="H14" s="44">
        <f t="shared" si="1"/>
        <v>4.8750000000000002E-2</v>
      </c>
      <c r="I14" s="36" t="s">
        <v>44</v>
      </c>
      <c r="J14" s="45" t="s">
        <v>45</v>
      </c>
      <c r="K14" s="46" t="s">
        <v>35</v>
      </c>
      <c r="L14" s="27" t="s">
        <v>36</v>
      </c>
      <c r="M14" s="47"/>
      <c r="N14" s="48"/>
    </row>
    <row r="15" spans="1:104" s="4" customFormat="1" ht="123" customHeight="1">
      <c r="A15" s="41" t="s">
        <v>40</v>
      </c>
      <c r="B15" s="30" t="s">
        <v>46</v>
      </c>
      <c r="C15" s="42" t="s">
        <v>47</v>
      </c>
      <c r="D15" s="43">
        <v>1</v>
      </c>
      <c r="E15" s="33">
        <v>110</v>
      </c>
      <c r="F15" s="33">
        <v>113</v>
      </c>
      <c r="G15" s="34" t="s">
        <v>43</v>
      </c>
      <c r="H15" s="44">
        <f t="shared" si="1"/>
        <v>4.8750000000000002E-2</v>
      </c>
      <c r="I15" s="36" t="s">
        <v>44</v>
      </c>
      <c r="J15" s="45" t="s">
        <v>45</v>
      </c>
      <c r="K15" s="46" t="s">
        <v>35</v>
      </c>
      <c r="L15" s="27" t="s">
        <v>36</v>
      </c>
      <c r="M15" s="47"/>
      <c r="N15" s="48"/>
    </row>
    <row r="16" spans="1:104" s="4" customFormat="1" ht="123" customHeight="1">
      <c r="A16" s="41" t="s">
        <v>40</v>
      </c>
      <c r="B16" s="30" t="s">
        <v>46</v>
      </c>
      <c r="C16" s="42" t="s">
        <v>47</v>
      </c>
      <c r="D16" s="43">
        <v>1</v>
      </c>
      <c r="E16" s="33">
        <v>110</v>
      </c>
      <c r="F16" s="33">
        <v>113</v>
      </c>
      <c r="G16" s="34" t="s">
        <v>43</v>
      </c>
      <c r="H16" s="44">
        <f t="shared" si="1"/>
        <v>4.8750000000000002E-2</v>
      </c>
      <c r="I16" s="36" t="s">
        <v>44</v>
      </c>
      <c r="J16" s="45" t="s">
        <v>45</v>
      </c>
      <c r="K16" s="46" t="s">
        <v>35</v>
      </c>
      <c r="L16" s="27" t="s">
        <v>36</v>
      </c>
      <c r="M16" s="47"/>
      <c r="N16" s="48"/>
    </row>
    <row r="17" spans="1:14" s="4" customFormat="1" ht="123" customHeight="1">
      <c r="A17" s="41" t="s">
        <v>48</v>
      </c>
      <c r="B17" s="30" t="s">
        <v>49</v>
      </c>
      <c r="C17" s="42" t="s">
        <v>50</v>
      </c>
      <c r="D17" s="43">
        <v>1</v>
      </c>
      <c r="E17" s="33">
        <v>120</v>
      </c>
      <c r="F17" s="33">
        <v>125</v>
      </c>
      <c r="G17" s="34" t="s">
        <v>51</v>
      </c>
      <c r="H17" s="44">
        <f t="shared" ref="H17:H20" si="2">0.7*0.37*0.31</f>
        <v>8.029E-2</v>
      </c>
      <c r="I17" s="36" t="s">
        <v>52</v>
      </c>
      <c r="J17" s="45" t="s">
        <v>45</v>
      </c>
      <c r="K17" s="46" t="s">
        <v>35</v>
      </c>
      <c r="L17" s="27" t="s">
        <v>36</v>
      </c>
      <c r="M17" s="47"/>
      <c r="N17" s="48"/>
    </row>
    <row r="18" spans="1:14" s="4" customFormat="1" ht="123" customHeight="1">
      <c r="A18" s="41" t="s">
        <v>48</v>
      </c>
      <c r="B18" s="30" t="s">
        <v>49</v>
      </c>
      <c r="C18" s="42" t="s">
        <v>50</v>
      </c>
      <c r="D18" s="43">
        <v>1</v>
      </c>
      <c r="E18" s="33">
        <v>120</v>
      </c>
      <c r="F18" s="33">
        <v>125</v>
      </c>
      <c r="G18" s="34" t="s">
        <v>51</v>
      </c>
      <c r="H18" s="44">
        <f t="shared" si="2"/>
        <v>8.029E-2</v>
      </c>
      <c r="I18" s="36" t="s">
        <v>52</v>
      </c>
      <c r="J18" s="45" t="s">
        <v>45</v>
      </c>
      <c r="K18" s="46" t="s">
        <v>35</v>
      </c>
      <c r="L18" s="27" t="s">
        <v>36</v>
      </c>
      <c r="M18" s="47"/>
      <c r="N18" s="48"/>
    </row>
    <row r="19" spans="1:14" s="4" customFormat="1" ht="123" customHeight="1">
      <c r="A19" s="41" t="s">
        <v>48</v>
      </c>
      <c r="B19" s="30" t="s">
        <v>53</v>
      </c>
      <c r="C19" s="42" t="s">
        <v>50</v>
      </c>
      <c r="D19" s="43">
        <v>1</v>
      </c>
      <c r="E19" s="33">
        <v>133</v>
      </c>
      <c r="F19" s="33">
        <v>138</v>
      </c>
      <c r="G19" s="34" t="s">
        <v>51</v>
      </c>
      <c r="H19" s="44">
        <f t="shared" si="2"/>
        <v>8.029E-2</v>
      </c>
      <c r="I19" s="36" t="s">
        <v>52</v>
      </c>
      <c r="J19" s="45" t="s">
        <v>45</v>
      </c>
      <c r="K19" s="46" t="s">
        <v>35</v>
      </c>
      <c r="L19" s="27" t="s">
        <v>36</v>
      </c>
      <c r="M19" s="47"/>
      <c r="N19" s="48"/>
    </row>
    <row r="20" spans="1:14" s="4" customFormat="1" ht="123" customHeight="1">
      <c r="A20" s="41" t="s">
        <v>48</v>
      </c>
      <c r="B20" s="30" t="s">
        <v>53</v>
      </c>
      <c r="C20" s="42" t="s">
        <v>50</v>
      </c>
      <c r="D20" s="43">
        <v>1</v>
      </c>
      <c r="E20" s="33">
        <v>133</v>
      </c>
      <c r="F20" s="33">
        <v>138</v>
      </c>
      <c r="G20" s="34" t="s">
        <v>51</v>
      </c>
      <c r="H20" s="44">
        <f t="shared" si="2"/>
        <v>8.029E-2</v>
      </c>
      <c r="I20" s="36" t="s">
        <v>52</v>
      </c>
      <c r="J20" s="45" t="s">
        <v>45</v>
      </c>
      <c r="K20" s="46" t="s">
        <v>35</v>
      </c>
      <c r="L20" s="27" t="s">
        <v>36</v>
      </c>
      <c r="M20" s="47"/>
      <c r="N20" s="48"/>
    </row>
    <row r="21" spans="1:14" s="4" customFormat="1" ht="123" customHeight="1">
      <c r="A21" s="41" t="s">
        <v>54</v>
      </c>
      <c r="B21" s="30" t="s">
        <v>55</v>
      </c>
      <c r="C21" s="42" t="s">
        <v>56</v>
      </c>
      <c r="D21" s="43">
        <v>1</v>
      </c>
      <c r="E21" s="33">
        <v>118</v>
      </c>
      <c r="F21" s="33">
        <v>124</v>
      </c>
      <c r="G21" s="34" t="s">
        <v>57</v>
      </c>
      <c r="H21" s="44">
        <f t="shared" ref="H21:H44" si="3">0.66*0.385*0.35</f>
        <v>8.8935E-2</v>
      </c>
      <c r="I21" s="36" t="s">
        <v>58</v>
      </c>
      <c r="J21" s="49" t="s">
        <v>59</v>
      </c>
      <c r="K21" s="46" t="s">
        <v>35</v>
      </c>
      <c r="L21" s="50" t="s">
        <v>36</v>
      </c>
      <c r="M21" s="51" t="s">
        <v>60</v>
      </c>
      <c r="N21" s="48" t="s">
        <v>61</v>
      </c>
    </row>
    <row r="22" spans="1:14" s="4" customFormat="1" ht="123" customHeight="1">
      <c r="A22" s="41" t="s">
        <v>54</v>
      </c>
      <c r="B22" s="30" t="s">
        <v>55</v>
      </c>
      <c r="C22" s="42" t="s">
        <v>56</v>
      </c>
      <c r="D22" s="43">
        <v>1</v>
      </c>
      <c r="E22" s="33">
        <v>118</v>
      </c>
      <c r="F22" s="33">
        <v>124</v>
      </c>
      <c r="G22" s="34" t="s">
        <v>57</v>
      </c>
      <c r="H22" s="44">
        <f t="shared" si="3"/>
        <v>8.8935E-2</v>
      </c>
      <c r="I22" s="36" t="s">
        <v>58</v>
      </c>
      <c r="J22" s="49" t="s">
        <v>59</v>
      </c>
      <c r="K22" s="46" t="s">
        <v>35</v>
      </c>
      <c r="L22" s="50" t="s">
        <v>36</v>
      </c>
      <c r="M22" s="51" t="s">
        <v>60</v>
      </c>
      <c r="N22" s="48" t="s">
        <v>61</v>
      </c>
    </row>
    <row r="23" spans="1:14" s="4" customFormat="1" ht="123" customHeight="1">
      <c r="A23" s="41" t="s">
        <v>54</v>
      </c>
      <c r="B23" s="30" t="s">
        <v>62</v>
      </c>
      <c r="C23" s="42" t="s">
        <v>56</v>
      </c>
      <c r="D23" s="43">
        <v>1</v>
      </c>
      <c r="E23" s="33">
        <v>126</v>
      </c>
      <c r="F23" s="33">
        <v>132</v>
      </c>
      <c r="G23" s="34" t="s">
        <v>63</v>
      </c>
      <c r="H23" s="44">
        <f t="shared" si="3"/>
        <v>8.8935E-2</v>
      </c>
      <c r="I23" s="36" t="s">
        <v>64</v>
      </c>
      <c r="J23" s="49" t="s">
        <v>65</v>
      </c>
      <c r="K23" s="46" t="s">
        <v>35</v>
      </c>
      <c r="L23" s="50" t="s">
        <v>36</v>
      </c>
      <c r="M23" s="51" t="s">
        <v>60</v>
      </c>
      <c r="N23" s="48" t="s">
        <v>61</v>
      </c>
    </row>
    <row r="24" spans="1:14" s="4" customFormat="1" ht="123" customHeight="1">
      <c r="A24" s="41" t="s">
        <v>54</v>
      </c>
      <c r="B24" s="30" t="s">
        <v>62</v>
      </c>
      <c r="C24" s="42" t="s">
        <v>56</v>
      </c>
      <c r="D24" s="43">
        <v>1</v>
      </c>
      <c r="E24" s="33">
        <v>126</v>
      </c>
      <c r="F24" s="33">
        <v>132</v>
      </c>
      <c r="G24" s="34" t="s">
        <v>63</v>
      </c>
      <c r="H24" s="44">
        <f t="shared" si="3"/>
        <v>8.8935E-2</v>
      </c>
      <c r="I24" s="36" t="s">
        <v>64</v>
      </c>
      <c r="J24" s="49" t="s">
        <v>65</v>
      </c>
      <c r="K24" s="46" t="s">
        <v>35</v>
      </c>
      <c r="L24" s="50" t="s">
        <v>36</v>
      </c>
      <c r="M24" s="51" t="s">
        <v>60</v>
      </c>
      <c r="N24" s="48" t="s">
        <v>61</v>
      </c>
    </row>
    <row r="25" spans="1:14" s="4" customFormat="1" ht="123" customHeight="1">
      <c r="A25" s="41" t="s">
        <v>54</v>
      </c>
      <c r="B25" s="30" t="s">
        <v>66</v>
      </c>
      <c r="C25" s="42" t="s">
        <v>56</v>
      </c>
      <c r="D25" s="43">
        <v>1</v>
      </c>
      <c r="E25" s="33">
        <v>118</v>
      </c>
      <c r="F25" s="33">
        <v>124</v>
      </c>
      <c r="G25" s="34" t="s">
        <v>57</v>
      </c>
      <c r="H25" s="44">
        <f t="shared" si="3"/>
        <v>8.8935E-2</v>
      </c>
      <c r="I25" s="36" t="s">
        <v>58</v>
      </c>
      <c r="J25" s="49" t="s">
        <v>59</v>
      </c>
      <c r="K25" s="46" t="s">
        <v>35</v>
      </c>
      <c r="L25" s="50" t="s">
        <v>36</v>
      </c>
      <c r="M25" s="51" t="s">
        <v>60</v>
      </c>
      <c r="N25" s="48" t="s">
        <v>61</v>
      </c>
    </row>
    <row r="26" spans="1:14" s="4" customFormat="1" ht="123" customHeight="1">
      <c r="A26" s="41" t="s">
        <v>54</v>
      </c>
      <c r="B26" s="30" t="s">
        <v>66</v>
      </c>
      <c r="C26" s="42" t="s">
        <v>56</v>
      </c>
      <c r="D26" s="43">
        <v>1</v>
      </c>
      <c r="E26" s="33">
        <v>118</v>
      </c>
      <c r="F26" s="33">
        <v>124</v>
      </c>
      <c r="G26" s="34" t="s">
        <v>57</v>
      </c>
      <c r="H26" s="44">
        <f t="shared" si="3"/>
        <v>8.8935E-2</v>
      </c>
      <c r="I26" s="36" t="s">
        <v>58</v>
      </c>
      <c r="J26" s="49" t="s">
        <v>59</v>
      </c>
      <c r="K26" s="46" t="s">
        <v>35</v>
      </c>
      <c r="L26" s="50" t="s">
        <v>36</v>
      </c>
      <c r="M26" s="51" t="s">
        <v>60</v>
      </c>
      <c r="N26" s="48" t="s">
        <v>61</v>
      </c>
    </row>
    <row r="27" spans="1:14" s="4" customFormat="1" ht="123" customHeight="1">
      <c r="A27" s="41" t="s">
        <v>54</v>
      </c>
      <c r="B27" s="30" t="s">
        <v>66</v>
      </c>
      <c r="C27" s="42" t="s">
        <v>56</v>
      </c>
      <c r="D27" s="43">
        <v>1</v>
      </c>
      <c r="E27" s="33">
        <v>118</v>
      </c>
      <c r="F27" s="33">
        <v>124</v>
      </c>
      <c r="G27" s="34" t="s">
        <v>57</v>
      </c>
      <c r="H27" s="44">
        <f t="shared" si="3"/>
        <v>8.8935E-2</v>
      </c>
      <c r="I27" s="36" t="s">
        <v>58</v>
      </c>
      <c r="J27" s="49" t="s">
        <v>59</v>
      </c>
      <c r="K27" s="46" t="s">
        <v>35</v>
      </c>
      <c r="L27" s="50" t="s">
        <v>36</v>
      </c>
      <c r="M27" s="51" t="s">
        <v>60</v>
      </c>
      <c r="N27" s="48" t="s">
        <v>61</v>
      </c>
    </row>
    <row r="28" spans="1:14" s="4" customFormat="1" ht="123" customHeight="1">
      <c r="A28" s="41" t="s">
        <v>54</v>
      </c>
      <c r="B28" s="30" t="s">
        <v>66</v>
      </c>
      <c r="C28" s="42" t="s">
        <v>56</v>
      </c>
      <c r="D28" s="43">
        <v>1</v>
      </c>
      <c r="E28" s="33">
        <v>118</v>
      </c>
      <c r="F28" s="33">
        <v>124</v>
      </c>
      <c r="G28" s="34" t="s">
        <v>57</v>
      </c>
      <c r="H28" s="44">
        <f t="shared" si="3"/>
        <v>8.8935E-2</v>
      </c>
      <c r="I28" s="36" t="s">
        <v>58</v>
      </c>
      <c r="J28" s="49" t="s">
        <v>59</v>
      </c>
      <c r="K28" s="46" t="s">
        <v>35</v>
      </c>
      <c r="L28" s="50" t="s">
        <v>36</v>
      </c>
      <c r="M28" s="51" t="s">
        <v>60</v>
      </c>
      <c r="N28" s="48" t="s">
        <v>61</v>
      </c>
    </row>
    <row r="29" spans="1:14" s="4" customFormat="1" ht="123" customHeight="1">
      <c r="A29" s="41" t="s">
        <v>54</v>
      </c>
      <c r="B29" s="30" t="s">
        <v>66</v>
      </c>
      <c r="C29" s="42" t="s">
        <v>56</v>
      </c>
      <c r="D29" s="43">
        <v>1</v>
      </c>
      <c r="E29" s="33">
        <v>118</v>
      </c>
      <c r="F29" s="33">
        <v>124</v>
      </c>
      <c r="G29" s="34" t="s">
        <v>57</v>
      </c>
      <c r="H29" s="44">
        <f t="shared" si="3"/>
        <v>8.8935E-2</v>
      </c>
      <c r="I29" s="36" t="s">
        <v>58</v>
      </c>
      <c r="J29" s="49" t="s">
        <v>59</v>
      </c>
      <c r="K29" s="46" t="s">
        <v>35</v>
      </c>
      <c r="L29" s="50" t="s">
        <v>36</v>
      </c>
      <c r="M29" s="51" t="s">
        <v>60</v>
      </c>
      <c r="N29" s="48" t="s">
        <v>61</v>
      </c>
    </row>
    <row r="30" spans="1:14" s="4" customFormat="1" ht="123" customHeight="1">
      <c r="A30" s="41" t="s">
        <v>54</v>
      </c>
      <c r="B30" s="30" t="s">
        <v>67</v>
      </c>
      <c r="C30" s="42" t="s">
        <v>56</v>
      </c>
      <c r="D30" s="43">
        <v>1</v>
      </c>
      <c r="E30" s="33">
        <v>126</v>
      </c>
      <c r="F30" s="33">
        <v>132</v>
      </c>
      <c r="G30" s="34" t="s">
        <v>63</v>
      </c>
      <c r="H30" s="44">
        <f t="shared" si="3"/>
        <v>8.8935E-2</v>
      </c>
      <c r="I30" s="36" t="s">
        <v>64</v>
      </c>
      <c r="J30" s="49" t="s">
        <v>65</v>
      </c>
      <c r="K30" s="46" t="s">
        <v>35</v>
      </c>
      <c r="L30" s="50" t="s">
        <v>36</v>
      </c>
      <c r="M30" s="51" t="s">
        <v>60</v>
      </c>
      <c r="N30" s="48" t="s">
        <v>61</v>
      </c>
    </row>
    <row r="31" spans="1:14" s="4" customFormat="1" ht="123" customHeight="1">
      <c r="A31" s="41" t="s">
        <v>54</v>
      </c>
      <c r="B31" s="30" t="s">
        <v>67</v>
      </c>
      <c r="C31" s="42" t="s">
        <v>56</v>
      </c>
      <c r="D31" s="43">
        <v>1</v>
      </c>
      <c r="E31" s="33">
        <v>126</v>
      </c>
      <c r="F31" s="33">
        <v>132</v>
      </c>
      <c r="G31" s="34" t="s">
        <v>63</v>
      </c>
      <c r="H31" s="44">
        <f t="shared" si="3"/>
        <v>8.8935E-2</v>
      </c>
      <c r="I31" s="36" t="s">
        <v>64</v>
      </c>
      <c r="J31" s="49" t="s">
        <v>65</v>
      </c>
      <c r="K31" s="46" t="s">
        <v>35</v>
      </c>
      <c r="L31" s="50" t="s">
        <v>36</v>
      </c>
      <c r="M31" s="51" t="s">
        <v>60</v>
      </c>
      <c r="N31" s="48" t="s">
        <v>61</v>
      </c>
    </row>
    <row r="32" spans="1:14" s="4" customFormat="1" ht="123" customHeight="1">
      <c r="A32" s="41" t="s">
        <v>54</v>
      </c>
      <c r="B32" s="30" t="s">
        <v>67</v>
      </c>
      <c r="C32" s="42" t="s">
        <v>56</v>
      </c>
      <c r="D32" s="43">
        <v>1</v>
      </c>
      <c r="E32" s="33">
        <v>126</v>
      </c>
      <c r="F32" s="33">
        <v>132</v>
      </c>
      <c r="G32" s="34" t="s">
        <v>63</v>
      </c>
      <c r="H32" s="44">
        <f t="shared" si="3"/>
        <v>8.8935E-2</v>
      </c>
      <c r="I32" s="36" t="s">
        <v>64</v>
      </c>
      <c r="J32" s="49" t="s">
        <v>65</v>
      </c>
      <c r="K32" s="46" t="s">
        <v>35</v>
      </c>
      <c r="L32" s="50" t="s">
        <v>36</v>
      </c>
      <c r="M32" s="51" t="s">
        <v>60</v>
      </c>
      <c r="N32" s="48" t="s">
        <v>61</v>
      </c>
    </row>
    <row r="33" spans="1:14" s="4" customFormat="1" ht="123" customHeight="1">
      <c r="A33" s="41" t="s">
        <v>54</v>
      </c>
      <c r="B33" s="30" t="s">
        <v>67</v>
      </c>
      <c r="C33" s="42" t="s">
        <v>56</v>
      </c>
      <c r="D33" s="43">
        <v>1</v>
      </c>
      <c r="E33" s="33">
        <v>126</v>
      </c>
      <c r="F33" s="33">
        <v>132</v>
      </c>
      <c r="G33" s="34" t="s">
        <v>63</v>
      </c>
      <c r="H33" s="44">
        <f t="shared" si="3"/>
        <v>8.8935E-2</v>
      </c>
      <c r="I33" s="36" t="s">
        <v>64</v>
      </c>
      <c r="J33" s="49" t="s">
        <v>65</v>
      </c>
      <c r="K33" s="46" t="s">
        <v>35</v>
      </c>
      <c r="L33" s="50" t="s">
        <v>36</v>
      </c>
      <c r="M33" s="51" t="s">
        <v>60</v>
      </c>
      <c r="N33" s="48" t="s">
        <v>61</v>
      </c>
    </row>
    <row r="34" spans="1:14" s="4" customFormat="1" ht="123" customHeight="1">
      <c r="A34" s="41" t="s">
        <v>54</v>
      </c>
      <c r="B34" s="30" t="s">
        <v>67</v>
      </c>
      <c r="C34" s="42" t="s">
        <v>56</v>
      </c>
      <c r="D34" s="43">
        <v>1</v>
      </c>
      <c r="E34" s="33">
        <v>126</v>
      </c>
      <c r="F34" s="33">
        <v>132</v>
      </c>
      <c r="G34" s="34" t="s">
        <v>63</v>
      </c>
      <c r="H34" s="44">
        <f t="shared" si="3"/>
        <v>8.8935E-2</v>
      </c>
      <c r="I34" s="36" t="s">
        <v>64</v>
      </c>
      <c r="J34" s="49" t="s">
        <v>65</v>
      </c>
      <c r="K34" s="46" t="s">
        <v>35</v>
      </c>
      <c r="L34" s="50" t="s">
        <v>36</v>
      </c>
      <c r="M34" s="51" t="s">
        <v>60</v>
      </c>
      <c r="N34" s="48" t="s">
        <v>61</v>
      </c>
    </row>
    <row r="35" spans="1:14" s="4" customFormat="1" ht="123" customHeight="1">
      <c r="A35" s="41" t="s">
        <v>54</v>
      </c>
      <c r="B35" s="30" t="s">
        <v>68</v>
      </c>
      <c r="C35" s="42" t="s">
        <v>56</v>
      </c>
      <c r="D35" s="43">
        <v>1</v>
      </c>
      <c r="E35" s="33">
        <v>118</v>
      </c>
      <c r="F35" s="33">
        <v>124</v>
      </c>
      <c r="G35" s="34" t="s">
        <v>57</v>
      </c>
      <c r="H35" s="44">
        <f t="shared" si="3"/>
        <v>8.8935E-2</v>
      </c>
      <c r="I35" s="36" t="s">
        <v>58</v>
      </c>
      <c r="J35" s="49" t="s">
        <v>59</v>
      </c>
      <c r="K35" s="46" t="s">
        <v>35</v>
      </c>
      <c r="L35" s="50" t="s">
        <v>36</v>
      </c>
      <c r="M35" s="51" t="s">
        <v>60</v>
      </c>
      <c r="N35" s="48" t="s">
        <v>61</v>
      </c>
    </row>
    <row r="36" spans="1:14" s="4" customFormat="1" ht="123" customHeight="1">
      <c r="A36" s="41" t="s">
        <v>54</v>
      </c>
      <c r="B36" s="30" t="s">
        <v>69</v>
      </c>
      <c r="C36" s="42" t="s">
        <v>56</v>
      </c>
      <c r="D36" s="43">
        <v>1</v>
      </c>
      <c r="E36" s="33">
        <v>126</v>
      </c>
      <c r="F36" s="33">
        <v>132</v>
      </c>
      <c r="G36" s="34" t="s">
        <v>63</v>
      </c>
      <c r="H36" s="44">
        <f t="shared" si="3"/>
        <v>8.8935E-2</v>
      </c>
      <c r="I36" s="36" t="s">
        <v>64</v>
      </c>
      <c r="J36" s="49" t="s">
        <v>65</v>
      </c>
      <c r="K36" s="46" t="s">
        <v>35</v>
      </c>
      <c r="L36" s="50" t="s">
        <v>36</v>
      </c>
      <c r="M36" s="51" t="s">
        <v>60</v>
      </c>
      <c r="N36" s="48" t="s">
        <v>61</v>
      </c>
    </row>
    <row r="37" spans="1:14" s="4" customFormat="1" ht="123" customHeight="1">
      <c r="A37" s="41" t="s">
        <v>54</v>
      </c>
      <c r="B37" s="30" t="s">
        <v>69</v>
      </c>
      <c r="C37" s="42" t="s">
        <v>56</v>
      </c>
      <c r="D37" s="43">
        <v>1</v>
      </c>
      <c r="E37" s="33">
        <v>126</v>
      </c>
      <c r="F37" s="33">
        <v>132</v>
      </c>
      <c r="G37" s="34" t="s">
        <v>63</v>
      </c>
      <c r="H37" s="44">
        <f t="shared" si="3"/>
        <v>8.8935E-2</v>
      </c>
      <c r="I37" s="36" t="s">
        <v>64</v>
      </c>
      <c r="J37" s="49" t="s">
        <v>65</v>
      </c>
      <c r="K37" s="46" t="s">
        <v>35</v>
      </c>
      <c r="L37" s="50" t="s">
        <v>36</v>
      </c>
      <c r="M37" s="51" t="s">
        <v>60</v>
      </c>
      <c r="N37" s="48" t="s">
        <v>61</v>
      </c>
    </row>
    <row r="38" spans="1:14" s="4" customFormat="1" ht="123" customHeight="1">
      <c r="A38" s="41" t="s">
        <v>54</v>
      </c>
      <c r="B38" s="30" t="s">
        <v>69</v>
      </c>
      <c r="C38" s="42" t="s">
        <v>56</v>
      </c>
      <c r="D38" s="43">
        <v>1</v>
      </c>
      <c r="E38" s="33">
        <v>126</v>
      </c>
      <c r="F38" s="33">
        <v>132</v>
      </c>
      <c r="G38" s="34" t="s">
        <v>63</v>
      </c>
      <c r="H38" s="44">
        <f t="shared" si="3"/>
        <v>8.8935E-2</v>
      </c>
      <c r="I38" s="36" t="s">
        <v>64</v>
      </c>
      <c r="J38" s="49" t="s">
        <v>65</v>
      </c>
      <c r="K38" s="46" t="s">
        <v>35</v>
      </c>
      <c r="L38" s="50" t="s">
        <v>36</v>
      </c>
      <c r="M38" s="51" t="s">
        <v>60</v>
      </c>
      <c r="N38" s="48" t="s">
        <v>61</v>
      </c>
    </row>
    <row r="39" spans="1:14" s="4" customFormat="1" ht="123" customHeight="1">
      <c r="A39" s="41" t="s">
        <v>54</v>
      </c>
      <c r="B39" s="30" t="s">
        <v>70</v>
      </c>
      <c r="C39" s="42" t="s">
        <v>56</v>
      </c>
      <c r="D39" s="43">
        <v>1</v>
      </c>
      <c r="E39" s="33">
        <v>118</v>
      </c>
      <c r="F39" s="33">
        <v>124</v>
      </c>
      <c r="G39" s="34" t="s">
        <v>57</v>
      </c>
      <c r="H39" s="44">
        <f t="shared" si="3"/>
        <v>8.8935E-2</v>
      </c>
      <c r="I39" s="36" t="s">
        <v>58</v>
      </c>
      <c r="J39" s="49" t="s">
        <v>59</v>
      </c>
      <c r="K39" s="46" t="s">
        <v>35</v>
      </c>
      <c r="L39" s="50" t="s">
        <v>36</v>
      </c>
      <c r="M39" s="51" t="s">
        <v>60</v>
      </c>
      <c r="N39" s="48" t="s">
        <v>61</v>
      </c>
    </row>
    <row r="40" spans="1:14" s="4" customFormat="1" ht="123" customHeight="1">
      <c r="A40" s="41" t="s">
        <v>54</v>
      </c>
      <c r="B40" s="30" t="s">
        <v>71</v>
      </c>
      <c r="C40" s="42" t="s">
        <v>56</v>
      </c>
      <c r="D40" s="43">
        <v>1</v>
      </c>
      <c r="E40" s="33">
        <v>126</v>
      </c>
      <c r="F40" s="33">
        <v>132</v>
      </c>
      <c r="G40" s="34" t="s">
        <v>63</v>
      </c>
      <c r="H40" s="44">
        <f t="shared" si="3"/>
        <v>8.8935E-2</v>
      </c>
      <c r="I40" s="36" t="s">
        <v>64</v>
      </c>
      <c r="J40" s="49" t="s">
        <v>65</v>
      </c>
      <c r="K40" s="46" t="s">
        <v>35</v>
      </c>
      <c r="L40" s="50" t="s">
        <v>36</v>
      </c>
      <c r="M40" s="51" t="s">
        <v>60</v>
      </c>
      <c r="N40" s="48" t="s">
        <v>61</v>
      </c>
    </row>
    <row r="41" spans="1:14" s="4" customFormat="1" ht="123" customHeight="1">
      <c r="A41" s="41" t="s">
        <v>54</v>
      </c>
      <c r="B41" s="30" t="s">
        <v>71</v>
      </c>
      <c r="C41" s="42" t="s">
        <v>56</v>
      </c>
      <c r="D41" s="43">
        <v>1</v>
      </c>
      <c r="E41" s="33">
        <v>126</v>
      </c>
      <c r="F41" s="33">
        <v>132</v>
      </c>
      <c r="G41" s="34" t="s">
        <v>63</v>
      </c>
      <c r="H41" s="44">
        <f t="shared" si="3"/>
        <v>8.8935E-2</v>
      </c>
      <c r="I41" s="36" t="s">
        <v>64</v>
      </c>
      <c r="J41" s="49" t="s">
        <v>65</v>
      </c>
      <c r="K41" s="46" t="s">
        <v>35</v>
      </c>
      <c r="L41" s="50" t="s">
        <v>36</v>
      </c>
      <c r="M41" s="51" t="s">
        <v>60</v>
      </c>
      <c r="N41" s="48" t="s">
        <v>61</v>
      </c>
    </row>
    <row r="42" spans="1:14" s="4" customFormat="1" ht="123" customHeight="1">
      <c r="A42" s="41" t="s">
        <v>54</v>
      </c>
      <c r="B42" s="30" t="s">
        <v>71</v>
      </c>
      <c r="C42" s="42" t="s">
        <v>56</v>
      </c>
      <c r="D42" s="43">
        <v>1</v>
      </c>
      <c r="E42" s="33">
        <v>126</v>
      </c>
      <c r="F42" s="33">
        <v>132</v>
      </c>
      <c r="G42" s="34" t="s">
        <v>63</v>
      </c>
      <c r="H42" s="44">
        <f t="shared" si="3"/>
        <v>8.8935E-2</v>
      </c>
      <c r="I42" s="36" t="s">
        <v>64</v>
      </c>
      <c r="J42" s="49" t="s">
        <v>65</v>
      </c>
      <c r="K42" s="46" t="s">
        <v>35</v>
      </c>
      <c r="L42" s="50" t="s">
        <v>36</v>
      </c>
      <c r="M42" s="51" t="s">
        <v>60</v>
      </c>
      <c r="N42" s="48" t="s">
        <v>61</v>
      </c>
    </row>
    <row r="43" spans="1:14" s="4" customFormat="1" ht="123" customHeight="1">
      <c r="A43" s="41" t="s">
        <v>54</v>
      </c>
      <c r="B43" s="30" t="s">
        <v>71</v>
      </c>
      <c r="C43" s="42" t="s">
        <v>56</v>
      </c>
      <c r="D43" s="43">
        <v>1</v>
      </c>
      <c r="E43" s="33">
        <v>126</v>
      </c>
      <c r="F43" s="33">
        <v>132</v>
      </c>
      <c r="G43" s="34" t="s">
        <v>63</v>
      </c>
      <c r="H43" s="44">
        <f t="shared" si="3"/>
        <v>8.8935E-2</v>
      </c>
      <c r="I43" s="36" t="s">
        <v>64</v>
      </c>
      <c r="J43" s="49" t="s">
        <v>65</v>
      </c>
      <c r="K43" s="46" t="s">
        <v>35</v>
      </c>
      <c r="L43" s="50" t="s">
        <v>36</v>
      </c>
      <c r="M43" s="51" t="s">
        <v>60</v>
      </c>
      <c r="N43" s="48" t="s">
        <v>61</v>
      </c>
    </row>
    <row r="44" spans="1:14" s="4" customFormat="1" ht="123" customHeight="1">
      <c r="A44" s="41" t="s">
        <v>54</v>
      </c>
      <c r="B44" s="30" t="s">
        <v>71</v>
      </c>
      <c r="C44" s="42" t="s">
        <v>56</v>
      </c>
      <c r="D44" s="43">
        <v>1</v>
      </c>
      <c r="E44" s="33">
        <v>126</v>
      </c>
      <c r="F44" s="33">
        <v>132</v>
      </c>
      <c r="G44" s="34" t="s">
        <v>63</v>
      </c>
      <c r="H44" s="44">
        <f t="shared" si="3"/>
        <v>8.8935E-2</v>
      </c>
      <c r="I44" s="36" t="s">
        <v>64</v>
      </c>
      <c r="J44" s="49" t="s">
        <v>65</v>
      </c>
      <c r="K44" s="46" t="s">
        <v>35</v>
      </c>
      <c r="L44" s="50" t="s">
        <v>36</v>
      </c>
      <c r="M44" s="51" t="s">
        <v>60</v>
      </c>
      <c r="N44" s="48" t="s">
        <v>61</v>
      </c>
    </row>
    <row r="45" spans="1:14" s="4" customFormat="1" ht="123" customHeight="1">
      <c r="A45" s="41" t="s">
        <v>54</v>
      </c>
      <c r="B45" s="30" t="s">
        <v>72</v>
      </c>
      <c r="C45" s="42" t="s">
        <v>56</v>
      </c>
      <c r="D45" s="43">
        <v>1</v>
      </c>
      <c r="E45" s="33">
        <v>126</v>
      </c>
      <c r="F45" s="33">
        <v>132</v>
      </c>
      <c r="G45" s="34" t="s">
        <v>73</v>
      </c>
      <c r="H45" s="44">
        <f t="shared" ref="H45:H72" si="4">0.77*0.375*0.35</f>
        <v>0.1010625</v>
      </c>
      <c r="I45" s="36" t="s">
        <v>74</v>
      </c>
      <c r="J45" s="49" t="s">
        <v>59</v>
      </c>
      <c r="K45" s="46" t="s">
        <v>35</v>
      </c>
      <c r="L45" s="50" t="s">
        <v>36</v>
      </c>
      <c r="M45" s="51" t="s">
        <v>60</v>
      </c>
      <c r="N45" s="48" t="s">
        <v>61</v>
      </c>
    </row>
    <row r="46" spans="1:14" s="4" customFormat="1" ht="123" customHeight="1">
      <c r="A46" s="41" t="s">
        <v>54</v>
      </c>
      <c r="B46" s="30" t="s">
        <v>72</v>
      </c>
      <c r="C46" s="42" t="s">
        <v>56</v>
      </c>
      <c r="D46" s="43">
        <v>1</v>
      </c>
      <c r="E46" s="33">
        <v>126</v>
      </c>
      <c r="F46" s="33">
        <v>132</v>
      </c>
      <c r="G46" s="34" t="s">
        <v>73</v>
      </c>
      <c r="H46" s="44">
        <f t="shared" si="4"/>
        <v>0.1010625</v>
      </c>
      <c r="I46" s="36" t="s">
        <v>74</v>
      </c>
      <c r="J46" s="49" t="s">
        <v>59</v>
      </c>
      <c r="K46" s="46" t="s">
        <v>35</v>
      </c>
      <c r="L46" s="50" t="s">
        <v>36</v>
      </c>
      <c r="M46" s="51" t="s">
        <v>60</v>
      </c>
      <c r="N46" s="48" t="s">
        <v>61</v>
      </c>
    </row>
    <row r="47" spans="1:14" s="4" customFormat="1" ht="123" customHeight="1">
      <c r="A47" s="41" t="s">
        <v>54</v>
      </c>
      <c r="B47" s="30" t="s">
        <v>72</v>
      </c>
      <c r="C47" s="42" t="s">
        <v>56</v>
      </c>
      <c r="D47" s="43">
        <v>1</v>
      </c>
      <c r="E47" s="33">
        <v>126</v>
      </c>
      <c r="F47" s="33">
        <v>132</v>
      </c>
      <c r="G47" s="34" t="s">
        <v>73</v>
      </c>
      <c r="H47" s="44">
        <f t="shared" si="4"/>
        <v>0.1010625</v>
      </c>
      <c r="I47" s="36" t="s">
        <v>74</v>
      </c>
      <c r="J47" s="49" t="s">
        <v>59</v>
      </c>
      <c r="K47" s="46" t="s">
        <v>35</v>
      </c>
      <c r="L47" s="50" t="s">
        <v>36</v>
      </c>
      <c r="M47" s="51" t="s">
        <v>60</v>
      </c>
      <c r="N47" s="48" t="s">
        <v>61</v>
      </c>
    </row>
    <row r="48" spans="1:14" s="4" customFormat="1" ht="123" customHeight="1">
      <c r="A48" s="41" t="s">
        <v>54</v>
      </c>
      <c r="B48" s="30" t="s">
        <v>75</v>
      </c>
      <c r="C48" s="42" t="s">
        <v>76</v>
      </c>
      <c r="D48" s="43">
        <v>1</v>
      </c>
      <c r="E48" s="33">
        <v>134</v>
      </c>
      <c r="F48" s="33">
        <v>140</v>
      </c>
      <c r="G48" s="34" t="s">
        <v>73</v>
      </c>
      <c r="H48" s="44">
        <f t="shared" si="4"/>
        <v>0.1010625</v>
      </c>
      <c r="I48" s="36" t="s">
        <v>64</v>
      </c>
      <c r="J48" s="49" t="s">
        <v>65</v>
      </c>
      <c r="K48" s="46" t="s">
        <v>35</v>
      </c>
      <c r="L48" s="50" t="s">
        <v>36</v>
      </c>
      <c r="M48" s="51" t="s">
        <v>60</v>
      </c>
      <c r="N48" s="48" t="s">
        <v>61</v>
      </c>
    </row>
    <row r="49" spans="1:14" s="4" customFormat="1" ht="123" customHeight="1">
      <c r="A49" s="41" t="s">
        <v>54</v>
      </c>
      <c r="B49" s="30" t="s">
        <v>75</v>
      </c>
      <c r="C49" s="42" t="s">
        <v>76</v>
      </c>
      <c r="D49" s="43">
        <v>1</v>
      </c>
      <c r="E49" s="33">
        <v>134</v>
      </c>
      <c r="F49" s="33">
        <v>140</v>
      </c>
      <c r="G49" s="34" t="s">
        <v>73</v>
      </c>
      <c r="H49" s="44">
        <f t="shared" si="4"/>
        <v>0.1010625</v>
      </c>
      <c r="I49" s="36" t="s">
        <v>64</v>
      </c>
      <c r="J49" s="49" t="s">
        <v>65</v>
      </c>
      <c r="K49" s="46" t="s">
        <v>35</v>
      </c>
      <c r="L49" s="50" t="s">
        <v>36</v>
      </c>
      <c r="M49" s="51" t="s">
        <v>60</v>
      </c>
      <c r="N49" s="48" t="s">
        <v>61</v>
      </c>
    </row>
    <row r="50" spans="1:14" s="4" customFormat="1" ht="123" customHeight="1">
      <c r="A50" s="41" t="s">
        <v>54</v>
      </c>
      <c r="B50" s="30" t="s">
        <v>75</v>
      </c>
      <c r="C50" s="42" t="s">
        <v>76</v>
      </c>
      <c r="D50" s="43">
        <v>1</v>
      </c>
      <c r="E50" s="33">
        <v>134</v>
      </c>
      <c r="F50" s="33">
        <v>140</v>
      </c>
      <c r="G50" s="34" t="s">
        <v>73</v>
      </c>
      <c r="H50" s="44">
        <f t="shared" si="4"/>
        <v>0.1010625</v>
      </c>
      <c r="I50" s="36" t="s">
        <v>64</v>
      </c>
      <c r="J50" s="49" t="s">
        <v>65</v>
      </c>
      <c r="K50" s="46" t="s">
        <v>35</v>
      </c>
      <c r="L50" s="50" t="s">
        <v>36</v>
      </c>
      <c r="M50" s="51" t="s">
        <v>60</v>
      </c>
      <c r="N50" s="48" t="s">
        <v>61</v>
      </c>
    </row>
    <row r="51" spans="1:14" s="4" customFormat="1" ht="123" customHeight="1">
      <c r="A51" s="41" t="s">
        <v>54</v>
      </c>
      <c r="B51" s="30" t="s">
        <v>75</v>
      </c>
      <c r="C51" s="42" t="s">
        <v>76</v>
      </c>
      <c r="D51" s="43">
        <v>1</v>
      </c>
      <c r="E51" s="33">
        <v>134</v>
      </c>
      <c r="F51" s="33">
        <v>140</v>
      </c>
      <c r="G51" s="34" t="s">
        <v>73</v>
      </c>
      <c r="H51" s="44">
        <f t="shared" si="4"/>
        <v>0.1010625</v>
      </c>
      <c r="I51" s="36" t="s">
        <v>64</v>
      </c>
      <c r="J51" s="49" t="s">
        <v>65</v>
      </c>
      <c r="K51" s="46" t="s">
        <v>35</v>
      </c>
      <c r="L51" s="50" t="s">
        <v>36</v>
      </c>
      <c r="M51" s="51" t="s">
        <v>60</v>
      </c>
      <c r="N51" s="48" t="s">
        <v>61</v>
      </c>
    </row>
    <row r="52" spans="1:14" s="4" customFormat="1" ht="123" customHeight="1">
      <c r="A52" s="41" t="s">
        <v>54</v>
      </c>
      <c r="B52" s="30" t="s">
        <v>75</v>
      </c>
      <c r="C52" s="42" t="s">
        <v>76</v>
      </c>
      <c r="D52" s="43">
        <v>1</v>
      </c>
      <c r="E52" s="33">
        <v>134</v>
      </c>
      <c r="F52" s="33">
        <v>140</v>
      </c>
      <c r="G52" s="34" t="s">
        <v>73</v>
      </c>
      <c r="H52" s="44">
        <f t="shared" si="4"/>
        <v>0.1010625</v>
      </c>
      <c r="I52" s="36" t="s">
        <v>64</v>
      </c>
      <c r="J52" s="49" t="s">
        <v>65</v>
      </c>
      <c r="K52" s="46" t="s">
        <v>35</v>
      </c>
      <c r="L52" s="50" t="s">
        <v>36</v>
      </c>
      <c r="M52" s="51" t="s">
        <v>60</v>
      </c>
      <c r="N52" s="48" t="s">
        <v>61</v>
      </c>
    </row>
    <row r="53" spans="1:14" s="4" customFormat="1" ht="123" customHeight="1">
      <c r="A53" s="41" t="s">
        <v>54</v>
      </c>
      <c r="B53" s="30" t="s">
        <v>77</v>
      </c>
      <c r="C53" s="42" t="s">
        <v>56</v>
      </c>
      <c r="D53" s="43">
        <v>1</v>
      </c>
      <c r="E53" s="33">
        <v>126</v>
      </c>
      <c r="F53" s="33">
        <v>132</v>
      </c>
      <c r="G53" s="34" t="s">
        <v>73</v>
      </c>
      <c r="H53" s="44">
        <f t="shared" si="4"/>
        <v>0.1010625</v>
      </c>
      <c r="I53" s="36" t="s">
        <v>74</v>
      </c>
      <c r="J53" s="49" t="s">
        <v>59</v>
      </c>
      <c r="K53" s="46" t="s">
        <v>35</v>
      </c>
      <c r="L53" s="50" t="s">
        <v>36</v>
      </c>
      <c r="M53" s="51" t="s">
        <v>60</v>
      </c>
      <c r="N53" s="48" t="s">
        <v>61</v>
      </c>
    </row>
    <row r="54" spans="1:14" s="4" customFormat="1" ht="123" customHeight="1">
      <c r="A54" s="41" t="s">
        <v>54</v>
      </c>
      <c r="B54" s="30" t="s">
        <v>77</v>
      </c>
      <c r="C54" s="42" t="s">
        <v>56</v>
      </c>
      <c r="D54" s="43">
        <v>1</v>
      </c>
      <c r="E54" s="33">
        <v>126</v>
      </c>
      <c r="F54" s="33">
        <v>132</v>
      </c>
      <c r="G54" s="34" t="s">
        <v>73</v>
      </c>
      <c r="H54" s="44">
        <f t="shared" si="4"/>
        <v>0.1010625</v>
      </c>
      <c r="I54" s="36" t="s">
        <v>74</v>
      </c>
      <c r="J54" s="49" t="s">
        <v>59</v>
      </c>
      <c r="K54" s="46" t="s">
        <v>35</v>
      </c>
      <c r="L54" s="50" t="s">
        <v>36</v>
      </c>
      <c r="M54" s="51" t="s">
        <v>60</v>
      </c>
      <c r="N54" s="48" t="s">
        <v>61</v>
      </c>
    </row>
    <row r="55" spans="1:14" s="4" customFormat="1" ht="123" customHeight="1">
      <c r="A55" s="41" t="s">
        <v>54</v>
      </c>
      <c r="B55" s="30" t="s">
        <v>77</v>
      </c>
      <c r="C55" s="42" t="s">
        <v>76</v>
      </c>
      <c r="D55" s="43">
        <v>1</v>
      </c>
      <c r="E55" s="33">
        <v>134</v>
      </c>
      <c r="F55" s="33">
        <v>140</v>
      </c>
      <c r="G55" s="34" t="s">
        <v>73</v>
      </c>
      <c r="H55" s="44">
        <f t="shared" si="4"/>
        <v>0.1010625</v>
      </c>
      <c r="I55" s="36" t="s">
        <v>64</v>
      </c>
      <c r="J55" s="49" t="s">
        <v>65</v>
      </c>
      <c r="K55" s="46" t="s">
        <v>35</v>
      </c>
      <c r="L55" s="50" t="s">
        <v>36</v>
      </c>
      <c r="M55" s="51" t="s">
        <v>60</v>
      </c>
      <c r="N55" s="48" t="s">
        <v>61</v>
      </c>
    </row>
    <row r="56" spans="1:14" s="4" customFormat="1" ht="123" customHeight="1">
      <c r="A56" s="41" t="s">
        <v>54</v>
      </c>
      <c r="B56" s="30" t="s">
        <v>78</v>
      </c>
      <c r="C56" s="42" t="s">
        <v>76</v>
      </c>
      <c r="D56" s="43">
        <v>1</v>
      </c>
      <c r="E56" s="33">
        <v>134</v>
      </c>
      <c r="F56" s="33">
        <v>140</v>
      </c>
      <c r="G56" s="34" t="s">
        <v>73</v>
      </c>
      <c r="H56" s="44">
        <f t="shared" si="4"/>
        <v>0.1010625</v>
      </c>
      <c r="I56" s="36" t="s">
        <v>64</v>
      </c>
      <c r="J56" s="49" t="s">
        <v>65</v>
      </c>
      <c r="K56" s="46" t="s">
        <v>35</v>
      </c>
      <c r="L56" s="50" t="s">
        <v>36</v>
      </c>
      <c r="M56" s="51" t="s">
        <v>60</v>
      </c>
      <c r="N56" s="48" t="s">
        <v>61</v>
      </c>
    </row>
    <row r="57" spans="1:14" s="4" customFormat="1" ht="123" customHeight="1">
      <c r="A57" s="41" t="s">
        <v>54</v>
      </c>
      <c r="B57" s="30" t="s">
        <v>78</v>
      </c>
      <c r="C57" s="42" t="s">
        <v>76</v>
      </c>
      <c r="D57" s="43">
        <v>1</v>
      </c>
      <c r="E57" s="33">
        <v>134</v>
      </c>
      <c r="F57" s="33">
        <v>140</v>
      </c>
      <c r="G57" s="34" t="s">
        <v>73</v>
      </c>
      <c r="H57" s="44">
        <f t="shared" si="4"/>
        <v>0.1010625</v>
      </c>
      <c r="I57" s="36" t="s">
        <v>64</v>
      </c>
      <c r="J57" s="49" t="s">
        <v>65</v>
      </c>
      <c r="K57" s="46" t="s">
        <v>35</v>
      </c>
      <c r="L57" s="50" t="s">
        <v>36</v>
      </c>
      <c r="M57" s="51" t="s">
        <v>60</v>
      </c>
      <c r="N57" s="48" t="s">
        <v>61</v>
      </c>
    </row>
    <row r="58" spans="1:14" s="4" customFormat="1" ht="123" customHeight="1">
      <c r="A58" s="41" t="s">
        <v>54</v>
      </c>
      <c r="B58" s="30" t="s">
        <v>78</v>
      </c>
      <c r="C58" s="42" t="s">
        <v>76</v>
      </c>
      <c r="D58" s="43">
        <v>1</v>
      </c>
      <c r="E58" s="33">
        <v>134</v>
      </c>
      <c r="F58" s="33">
        <v>140</v>
      </c>
      <c r="G58" s="34" t="s">
        <v>73</v>
      </c>
      <c r="H58" s="44">
        <f t="shared" si="4"/>
        <v>0.1010625</v>
      </c>
      <c r="I58" s="36" t="s">
        <v>64</v>
      </c>
      <c r="J58" s="49" t="s">
        <v>65</v>
      </c>
      <c r="K58" s="46" t="s">
        <v>35</v>
      </c>
      <c r="L58" s="50" t="s">
        <v>36</v>
      </c>
      <c r="M58" s="51" t="s">
        <v>60</v>
      </c>
      <c r="N58" s="48" t="s">
        <v>61</v>
      </c>
    </row>
    <row r="59" spans="1:14" s="4" customFormat="1" ht="123" customHeight="1">
      <c r="A59" s="41" t="s">
        <v>54</v>
      </c>
      <c r="B59" s="30" t="s">
        <v>78</v>
      </c>
      <c r="C59" s="42" t="s">
        <v>76</v>
      </c>
      <c r="D59" s="43">
        <v>1</v>
      </c>
      <c r="E59" s="33">
        <v>134</v>
      </c>
      <c r="F59" s="33">
        <v>140</v>
      </c>
      <c r="G59" s="34" t="s">
        <v>73</v>
      </c>
      <c r="H59" s="44">
        <f t="shared" si="4"/>
        <v>0.1010625</v>
      </c>
      <c r="I59" s="36" t="s">
        <v>64</v>
      </c>
      <c r="J59" s="49" t="s">
        <v>65</v>
      </c>
      <c r="K59" s="46" t="s">
        <v>35</v>
      </c>
      <c r="L59" s="50" t="s">
        <v>36</v>
      </c>
      <c r="M59" s="51" t="s">
        <v>60</v>
      </c>
      <c r="N59" s="48" t="s">
        <v>61</v>
      </c>
    </row>
    <row r="60" spans="1:14" s="4" customFormat="1" ht="123" customHeight="1">
      <c r="A60" s="41" t="s">
        <v>54</v>
      </c>
      <c r="B60" s="30" t="s">
        <v>79</v>
      </c>
      <c r="C60" s="42" t="s">
        <v>76</v>
      </c>
      <c r="D60" s="43">
        <v>1</v>
      </c>
      <c r="E60" s="33">
        <v>126</v>
      </c>
      <c r="F60" s="33">
        <v>132</v>
      </c>
      <c r="G60" s="34" t="s">
        <v>73</v>
      </c>
      <c r="H60" s="44">
        <f t="shared" si="4"/>
        <v>0.1010625</v>
      </c>
      <c r="I60" s="36" t="s">
        <v>74</v>
      </c>
      <c r="J60" s="49" t="s">
        <v>59</v>
      </c>
      <c r="K60" s="46" t="s">
        <v>35</v>
      </c>
      <c r="L60" s="50" t="s">
        <v>36</v>
      </c>
      <c r="M60" s="51" t="s">
        <v>60</v>
      </c>
      <c r="N60" s="48" t="s">
        <v>61</v>
      </c>
    </row>
    <row r="61" spans="1:14" s="4" customFormat="1" ht="123" customHeight="1">
      <c r="A61" s="41" t="s">
        <v>54</v>
      </c>
      <c r="B61" s="30" t="s">
        <v>79</v>
      </c>
      <c r="C61" s="42" t="s">
        <v>76</v>
      </c>
      <c r="D61" s="43">
        <v>1</v>
      </c>
      <c r="E61" s="33">
        <v>126</v>
      </c>
      <c r="F61" s="33">
        <v>132</v>
      </c>
      <c r="G61" s="34" t="s">
        <v>73</v>
      </c>
      <c r="H61" s="44">
        <f t="shared" si="4"/>
        <v>0.1010625</v>
      </c>
      <c r="I61" s="36" t="s">
        <v>74</v>
      </c>
      <c r="J61" s="49" t="s">
        <v>59</v>
      </c>
      <c r="K61" s="46" t="s">
        <v>35</v>
      </c>
      <c r="L61" s="50" t="s">
        <v>36</v>
      </c>
      <c r="M61" s="51" t="s">
        <v>60</v>
      </c>
      <c r="N61" s="48" t="s">
        <v>61</v>
      </c>
    </row>
    <row r="62" spans="1:14" s="4" customFormat="1" ht="123" customHeight="1">
      <c r="A62" s="41" t="s">
        <v>54</v>
      </c>
      <c r="B62" s="30" t="s">
        <v>80</v>
      </c>
      <c r="C62" s="42" t="s">
        <v>76</v>
      </c>
      <c r="D62" s="43">
        <v>1</v>
      </c>
      <c r="E62" s="33">
        <v>126</v>
      </c>
      <c r="F62" s="33">
        <v>132</v>
      </c>
      <c r="G62" s="34" t="s">
        <v>73</v>
      </c>
      <c r="H62" s="44">
        <f t="shared" si="4"/>
        <v>0.1010625</v>
      </c>
      <c r="I62" s="36" t="s">
        <v>74</v>
      </c>
      <c r="J62" s="49" t="s">
        <v>59</v>
      </c>
      <c r="K62" s="46" t="s">
        <v>35</v>
      </c>
      <c r="L62" s="50" t="s">
        <v>36</v>
      </c>
      <c r="M62" s="51" t="s">
        <v>60</v>
      </c>
      <c r="N62" s="48" t="s">
        <v>61</v>
      </c>
    </row>
    <row r="63" spans="1:14" s="4" customFormat="1" ht="123" customHeight="1">
      <c r="A63" s="41" t="s">
        <v>54</v>
      </c>
      <c r="B63" s="30" t="s">
        <v>80</v>
      </c>
      <c r="C63" s="42" t="s">
        <v>76</v>
      </c>
      <c r="D63" s="43">
        <v>1</v>
      </c>
      <c r="E63" s="33">
        <v>134</v>
      </c>
      <c r="F63" s="33">
        <v>140</v>
      </c>
      <c r="G63" s="34" t="s">
        <v>73</v>
      </c>
      <c r="H63" s="44">
        <f t="shared" si="4"/>
        <v>0.1010625</v>
      </c>
      <c r="I63" s="36" t="s">
        <v>64</v>
      </c>
      <c r="J63" s="49" t="s">
        <v>65</v>
      </c>
      <c r="K63" s="46" t="s">
        <v>35</v>
      </c>
      <c r="L63" s="50" t="s">
        <v>36</v>
      </c>
      <c r="M63" s="51" t="s">
        <v>60</v>
      </c>
      <c r="N63" s="48" t="s">
        <v>61</v>
      </c>
    </row>
    <row r="64" spans="1:14" s="4" customFormat="1" ht="123" customHeight="1">
      <c r="A64" s="41" t="s">
        <v>54</v>
      </c>
      <c r="B64" s="30" t="s">
        <v>80</v>
      </c>
      <c r="C64" s="42" t="s">
        <v>76</v>
      </c>
      <c r="D64" s="43">
        <v>1</v>
      </c>
      <c r="E64" s="33">
        <v>134</v>
      </c>
      <c r="F64" s="33">
        <v>140</v>
      </c>
      <c r="G64" s="34" t="s">
        <v>73</v>
      </c>
      <c r="H64" s="44">
        <f t="shared" si="4"/>
        <v>0.1010625</v>
      </c>
      <c r="I64" s="36" t="s">
        <v>64</v>
      </c>
      <c r="J64" s="49" t="s">
        <v>65</v>
      </c>
      <c r="K64" s="46" t="s">
        <v>35</v>
      </c>
      <c r="L64" s="50" t="s">
        <v>36</v>
      </c>
      <c r="M64" s="51" t="s">
        <v>60</v>
      </c>
      <c r="N64" s="48" t="s">
        <v>61</v>
      </c>
    </row>
    <row r="65" spans="1:14" s="4" customFormat="1" ht="123" customHeight="1">
      <c r="A65" s="41" t="s">
        <v>54</v>
      </c>
      <c r="B65" s="30" t="s">
        <v>80</v>
      </c>
      <c r="C65" s="42" t="s">
        <v>76</v>
      </c>
      <c r="D65" s="43">
        <v>1</v>
      </c>
      <c r="E65" s="33">
        <v>134</v>
      </c>
      <c r="F65" s="33">
        <v>140</v>
      </c>
      <c r="G65" s="34" t="s">
        <v>73</v>
      </c>
      <c r="H65" s="44">
        <f t="shared" si="4"/>
        <v>0.1010625</v>
      </c>
      <c r="I65" s="36" t="s">
        <v>64</v>
      </c>
      <c r="J65" s="49" t="s">
        <v>65</v>
      </c>
      <c r="K65" s="46" t="s">
        <v>35</v>
      </c>
      <c r="L65" s="50" t="s">
        <v>36</v>
      </c>
      <c r="M65" s="51" t="s">
        <v>60</v>
      </c>
      <c r="N65" s="48" t="s">
        <v>61</v>
      </c>
    </row>
    <row r="66" spans="1:14" s="4" customFormat="1" ht="123" customHeight="1">
      <c r="A66" s="41" t="s">
        <v>54</v>
      </c>
      <c r="B66" s="30" t="s">
        <v>81</v>
      </c>
      <c r="C66" s="42" t="s">
        <v>76</v>
      </c>
      <c r="D66" s="43">
        <v>1</v>
      </c>
      <c r="E66" s="33">
        <v>126</v>
      </c>
      <c r="F66" s="33">
        <v>132</v>
      </c>
      <c r="G66" s="34" t="s">
        <v>73</v>
      </c>
      <c r="H66" s="44">
        <f t="shared" si="4"/>
        <v>0.1010625</v>
      </c>
      <c r="I66" s="36" t="s">
        <v>74</v>
      </c>
      <c r="J66" s="49" t="s">
        <v>59</v>
      </c>
      <c r="K66" s="46" t="s">
        <v>35</v>
      </c>
      <c r="L66" s="50" t="s">
        <v>36</v>
      </c>
      <c r="M66" s="51" t="s">
        <v>60</v>
      </c>
      <c r="N66" s="48" t="s">
        <v>61</v>
      </c>
    </row>
    <row r="67" spans="1:14" s="4" customFormat="1" ht="123" customHeight="1">
      <c r="A67" s="41" t="s">
        <v>54</v>
      </c>
      <c r="B67" s="30" t="s">
        <v>81</v>
      </c>
      <c r="C67" s="42" t="s">
        <v>76</v>
      </c>
      <c r="D67" s="43">
        <v>1</v>
      </c>
      <c r="E67" s="33">
        <v>126</v>
      </c>
      <c r="F67" s="33">
        <v>132</v>
      </c>
      <c r="G67" s="34" t="s">
        <v>73</v>
      </c>
      <c r="H67" s="44">
        <f t="shared" si="4"/>
        <v>0.1010625</v>
      </c>
      <c r="I67" s="36" t="s">
        <v>74</v>
      </c>
      <c r="J67" s="49" t="s">
        <v>59</v>
      </c>
      <c r="K67" s="46" t="s">
        <v>35</v>
      </c>
      <c r="L67" s="50" t="s">
        <v>36</v>
      </c>
      <c r="M67" s="51" t="s">
        <v>60</v>
      </c>
      <c r="N67" s="48" t="s">
        <v>61</v>
      </c>
    </row>
    <row r="68" spans="1:14" s="4" customFormat="1" ht="123" customHeight="1">
      <c r="A68" s="41" t="s">
        <v>54</v>
      </c>
      <c r="B68" s="30" t="s">
        <v>82</v>
      </c>
      <c r="C68" s="42" t="s">
        <v>76</v>
      </c>
      <c r="D68" s="43">
        <v>1</v>
      </c>
      <c r="E68" s="33">
        <v>126</v>
      </c>
      <c r="F68" s="33">
        <v>132</v>
      </c>
      <c r="G68" s="34" t="s">
        <v>73</v>
      </c>
      <c r="H68" s="44">
        <f t="shared" si="4"/>
        <v>0.1010625</v>
      </c>
      <c r="I68" s="36" t="s">
        <v>74</v>
      </c>
      <c r="J68" s="49" t="s">
        <v>59</v>
      </c>
      <c r="K68" s="46" t="s">
        <v>35</v>
      </c>
      <c r="L68" s="50" t="s">
        <v>36</v>
      </c>
      <c r="M68" s="51" t="s">
        <v>60</v>
      </c>
      <c r="N68" s="48" t="s">
        <v>61</v>
      </c>
    </row>
    <row r="69" spans="1:14" s="4" customFormat="1" ht="123" customHeight="1">
      <c r="A69" s="41" t="s">
        <v>54</v>
      </c>
      <c r="B69" s="30" t="s">
        <v>82</v>
      </c>
      <c r="C69" s="42" t="s">
        <v>76</v>
      </c>
      <c r="D69" s="43">
        <v>1</v>
      </c>
      <c r="E69" s="33">
        <v>134</v>
      </c>
      <c r="F69" s="33">
        <v>140</v>
      </c>
      <c r="G69" s="34" t="s">
        <v>73</v>
      </c>
      <c r="H69" s="44">
        <f t="shared" si="4"/>
        <v>0.1010625</v>
      </c>
      <c r="I69" s="36" t="s">
        <v>64</v>
      </c>
      <c r="J69" s="49" t="s">
        <v>65</v>
      </c>
      <c r="K69" s="46" t="s">
        <v>35</v>
      </c>
      <c r="L69" s="50" t="s">
        <v>36</v>
      </c>
      <c r="M69" s="51" t="s">
        <v>60</v>
      </c>
      <c r="N69" s="48" t="s">
        <v>61</v>
      </c>
    </row>
    <row r="70" spans="1:14" s="4" customFormat="1" ht="123" customHeight="1">
      <c r="A70" s="41" t="s">
        <v>54</v>
      </c>
      <c r="B70" s="30" t="s">
        <v>82</v>
      </c>
      <c r="C70" s="42" t="s">
        <v>76</v>
      </c>
      <c r="D70" s="43">
        <v>1</v>
      </c>
      <c r="E70" s="33">
        <v>134</v>
      </c>
      <c r="F70" s="33">
        <v>140</v>
      </c>
      <c r="G70" s="34" t="s">
        <v>73</v>
      </c>
      <c r="H70" s="44">
        <f t="shared" si="4"/>
        <v>0.1010625</v>
      </c>
      <c r="I70" s="36" t="s">
        <v>64</v>
      </c>
      <c r="J70" s="49" t="s">
        <v>65</v>
      </c>
      <c r="K70" s="46" t="s">
        <v>35</v>
      </c>
      <c r="L70" s="50" t="s">
        <v>36</v>
      </c>
      <c r="M70" s="51" t="s">
        <v>60</v>
      </c>
      <c r="N70" s="48" t="s">
        <v>61</v>
      </c>
    </row>
    <row r="71" spans="1:14" s="4" customFormat="1" ht="123" customHeight="1">
      <c r="A71" s="41" t="s">
        <v>54</v>
      </c>
      <c r="B71" s="30" t="s">
        <v>82</v>
      </c>
      <c r="C71" s="42" t="s">
        <v>76</v>
      </c>
      <c r="D71" s="43">
        <v>1</v>
      </c>
      <c r="E71" s="33">
        <v>134</v>
      </c>
      <c r="F71" s="33">
        <v>140</v>
      </c>
      <c r="G71" s="34" t="s">
        <v>73</v>
      </c>
      <c r="H71" s="44">
        <f t="shared" si="4"/>
        <v>0.1010625</v>
      </c>
      <c r="I71" s="36" t="s">
        <v>64</v>
      </c>
      <c r="J71" s="49" t="s">
        <v>65</v>
      </c>
      <c r="K71" s="46" t="s">
        <v>35</v>
      </c>
      <c r="L71" s="50" t="s">
        <v>36</v>
      </c>
      <c r="M71" s="51" t="s">
        <v>60</v>
      </c>
      <c r="N71" s="48" t="s">
        <v>61</v>
      </c>
    </row>
    <row r="72" spans="1:14" s="4" customFormat="1" ht="123" customHeight="1">
      <c r="A72" s="41" t="s">
        <v>54</v>
      </c>
      <c r="B72" s="30" t="s">
        <v>82</v>
      </c>
      <c r="C72" s="42" t="s">
        <v>76</v>
      </c>
      <c r="D72" s="43">
        <v>1</v>
      </c>
      <c r="E72" s="33">
        <v>134</v>
      </c>
      <c r="F72" s="33">
        <v>140</v>
      </c>
      <c r="G72" s="34" t="s">
        <v>73</v>
      </c>
      <c r="H72" s="44">
        <f t="shared" si="4"/>
        <v>0.1010625</v>
      </c>
      <c r="I72" s="36" t="s">
        <v>64</v>
      </c>
      <c r="J72" s="49" t="s">
        <v>65</v>
      </c>
      <c r="K72" s="46" t="s">
        <v>35</v>
      </c>
      <c r="L72" s="50" t="s">
        <v>36</v>
      </c>
      <c r="M72" s="51" t="s">
        <v>60</v>
      </c>
      <c r="N72" s="48" t="s">
        <v>61</v>
      </c>
    </row>
    <row r="73" spans="1:14" s="4" customFormat="1" ht="120.95" customHeight="1">
      <c r="A73" s="29" t="s">
        <v>83</v>
      </c>
      <c r="B73" s="30" t="s">
        <v>84</v>
      </c>
      <c r="C73" s="52" t="s">
        <v>85</v>
      </c>
      <c r="D73" s="32">
        <v>1</v>
      </c>
      <c r="E73" s="33">
        <v>105</v>
      </c>
      <c r="F73" s="33">
        <v>110</v>
      </c>
      <c r="G73" s="34" t="s">
        <v>86</v>
      </c>
      <c r="H73" s="35">
        <f>0.68*0.39*0.29</f>
        <v>7.6908000000000004E-2</v>
      </c>
      <c r="I73" s="36" t="s">
        <v>87</v>
      </c>
      <c r="J73" s="53" t="s">
        <v>88</v>
      </c>
      <c r="K73" s="38" t="s">
        <v>35</v>
      </c>
      <c r="L73" s="27" t="s">
        <v>36</v>
      </c>
      <c r="M73" s="39"/>
      <c r="N73" s="40"/>
    </row>
    <row r="74" spans="1:14" s="4" customFormat="1" ht="120.95" customHeight="1">
      <c r="A74" s="29" t="s">
        <v>83</v>
      </c>
      <c r="B74" s="30" t="s">
        <v>89</v>
      </c>
      <c r="C74" s="52" t="s">
        <v>85</v>
      </c>
      <c r="D74" s="32">
        <v>1</v>
      </c>
      <c r="E74" s="33">
        <v>115</v>
      </c>
      <c r="F74" s="33">
        <v>120</v>
      </c>
      <c r="G74" s="34" t="s">
        <v>86</v>
      </c>
      <c r="H74" s="35">
        <f>0.68*0.39*0.29</f>
        <v>7.6908000000000004E-2</v>
      </c>
      <c r="I74" s="36" t="s">
        <v>87</v>
      </c>
      <c r="J74" s="53" t="s">
        <v>88</v>
      </c>
      <c r="K74" s="38" t="s">
        <v>35</v>
      </c>
      <c r="L74" s="27" t="s">
        <v>36</v>
      </c>
      <c r="M74" s="39"/>
      <c r="N74" s="40"/>
    </row>
    <row r="75" spans="1:14" s="4" customFormat="1" ht="120.95" customHeight="1">
      <c r="A75" s="29" t="s">
        <v>83</v>
      </c>
      <c r="B75" s="30" t="s">
        <v>90</v>
      </c>
      <c r="C75" s="52" t="s">
        <v>85</v>
      </c>
      <c r="D75" s="32">
        <v>1</v>
      </c>
      <c r="E75" s="33">
        <v>130</v>
      </c>
      <c r="F75" s="33">
        <v>135</v>
      </c>
      <c r="G75" s="34" t="s">
        <v>86</v>
      </c>
      <c r="H75" s="35">
        <f>0.68*0.39*0.29</f>
        <v>7.6908000000000004E-2</v>
      </c>
      <c r="I75" s="36" t="s">
        <v>87</v>
      </c>
      <c r="J75" s="53" t="s">
        <v>88</v>
      </c>
      <c r="K75" s="38" t="s">
        <v>35</v>
      </c>
      <c r="L75" s="27" t="s">
        <v>36</v>
      </c>
      <c r="M75" s="39"/>
      <c r="N75" s="40"/>
    </row>
    <row r="76" spans="1:14" s="4" customFormat="1" ht="120.95" customHeight="1">
      <c r="A76" s="29" t="s">
        <v>83</v>
      </c>
      <c r="B76" s="30" t="s">
        <v>91</v>
      </c>
      <c r="C76" s="52" t="s">
        <v>85</v>
      </c>
      <c r="D76" s="32">
        <v>1</v>
      </c>
      <c r="E76" s="33">
        <v>150</v>
      </c>
      <c r="F76" s="33">
        <v>155</v>
      </c>
      <c r="G76" s="34" t="s">
        <v>86</v>
      </c>
      <c r="H76" s="35">
        <f t="shared" ref="H76:H80" si="5">0.68*0.39*0.29</f>
        <v>7.6908000000000004E-2</v>
      </c>
      <c r="I76" s="36" t="s">
        <v>87</v>
      </c>
      <c r="J76" s="53" t="s">
        <v>88</v>
      </c>
      <c r="K76" s="38" t="s">
        <v>35</v>
      </c>
      <c r="L76" s="27" t="s">
        <v>36</v>
      </c>
      <c r="M76" s="39"/>
      <c r="N76" s="40"/>
    </row>
    <row r="77" spans="1:14" s="4" customFormat="1" ht="120.95" customHeight="1">
      <c r="A77" s="29" t="s">
        <v>83</v>
      </c>
      <c r="B77" s="30" t="s">
        <v>92</v>
      </c>
      <c r="C77" s="31" t="s">
        <v>93</v>
      </c>
      <c r="D77" s="32">
        <v>1</v>
      </c>
      <c r="E77" s="33">
        <v>115</v>
      </c>
      <c r="F77" s="33">
        <v>120</v>
      </c>
      <c r="G77" s="34" t="s">
        <v>86</v>
      </c>
      <c r="H77" s="35">
        <f t="shared" si="5"/>
        <v>7.6908000000000004E-2</v>
      </c>
      <c r="I77" s="36" t="s">
        <v>87</v>
      </c>
      <c r="J77" s="53" t="s">
        <v>88</v>
      </c>
      <c r="K77" s="38" t="s">
        <v>35</v>
      </c>
      <c r="L77" s="27" t="s">
        <v>36</v>
      </c>
      <c r="M77" s="39"/>
      <c r="N77" s="40"/>
    </row>
    <row r="78" spans="1:14" s="4" customFormat="1" ht="120.95" customHeight="1">
      <c r="A78" s="29" t="s">
        <v>83</v>
      </c>
      <c r="B78" s="30" t="s">
        <v>94</v>
      </c>
      <c r="C78" s="31" t="s">
        <v>93</v>
      </c>
      <c r="D78" s="32">
        <v>1</v>
      </c>
      <c r="E78" s="33">
        <v>125</v>
      </c>
      <c r="F78" s="33">
        <v>130</v>
      </c>
      <c r="G78" s="34" t="s">
        <v>86</v>
      </c>
      <c r="H78" s="35">
        <f t="shared" si="5"/>
        <v>7.6908000000000004E-2</v>
      </c>
      <c r="I78" s="36" t="s">
        <v>87</v>
      </c>
      <c r="J78" s="53" t="s">
        <v>88</v>
      </c>
      <c r="K78" s="38" t="s">
        <v>35</v>
      </c>
      <c r="L78" s="27" t="s">
        <v>36</v>
      </c>
      <c r="M78" s="39"/>
      <c r="N78" s="40"/>
    </row>
    <row r="79" spans="1:14" s="4" customFormat="1" ht="120.95" customHeight="1">
      <c r="A79" s="29" t="s">
        <v>83</v>
      </c>
      <c r="B79" s="30" t="s">
        <v>95</v>
      </c>
      <c r="C79" s="31" t="s">
        <v>93</v>
      </c>
      <c r="D79" s="32">
        <v>1</v>
      </c>
      <c r="E79" s="33">
        <v>140</v>
      </c>
      <c r="F79" s="33">
        <v>145</v>
      </c>
      <c r="G79" s="34" t="s">
        <v>86</v>
      </c>
      <c r="H79" s="35">
        <f t="shared" si="5"/>
        <v>7.6908000000000004E-2</v>
      </c>
      <c r="I79" s="36" t="s">
        <v>87</v>
      </c>
      <c r="J79" s="53" t="s">
        <v>88</v>
      </c>
      <c r="K79" s="38" t="s">
        <v>35</v>
      </c>
      <c r="L79" s="27" t="s">
        <v>36</v>
      </c>
      <c r="M79" s="39"/>
      <c r="N79" s="40"/>
    </row>
    <row r="80" spans="1:14" s="4" customFormat="1" ht="120.95" customHeight="1">
      <c r="A80" s="29" t="s">
        <v>83</v>
      </c>
      <c r="B80" s="30" t="s">
        <v>96</v>
      </c>
      <c r="C80" s="31" t="s">
        <v>93</v>
      </c>
      <c r="D80" s="32">
        <v>1</v>
      </c>
      <c r="E80" s="33">
        <v>160</v>
      </c>
      <c r="F80" s="33">
        <v>165</v>
      </c>
      <c r="G80" s="34" t="s">
        <v>86</v>
      </c>
      <c r="H80" s="35">
        <f t="shared" si="5"/>
        <v>7.6908000000000004E-2</v>
      </c>
      <c r="I80" s="36" t="s">
        <v>87</v>
      </c>
      <c r="J80" s="53" t="s">
        <v>88</v>
      </c>
      <c r="K80" s="38" t="s">
        <v>35</v>
      </c>
      <c r="L80" s="27" t="s">
        <v>36</v>
      </c>
      <c r="M80" s="39"/>
      <c r="N80" s="40"/>
    </row>
    <row r="81" spans="1:14" s="4" customFormat="1" ht="123" customHeight="1">
      <c r="A81" s="41" t="s">
        <v>97</v>
      </c>
      <c r="B81" s="30" t="s">
        <v>98</v>
      </c>
      <c r="C81" s="42" t="s">
        <v>99</v>
      </c>
      <c r="D81" s="43">
        <v>1</v>
      </c>
      <c r="E81" s="33">
        <v>98</v>
      </c>
      <c r="F81" s="33">
        <v>104</v>
      </c>
      <c r="G81" s="34" t="s">
        <v>100</v>
      </c>
      <c r="H81" s="44">
        <f t="shared" ref="H81:H85" si="6">0.72*0.38*0.31</f>
        <v>8.4816000000000003E-2</v>
      </c>
      <c r="I81" s="36" t="s">
        <v>101</v>
      </c>
      <c r="J81" s="49" t="s">
        <v>102</v>
      </c>
      <c r="K81" s="46" t="s">
        <v>35</v>
      </c>
      <c r="L81" s="50" t="s">
        <v>36</v>
      </c>
      <c r="M81" s="51"/>
      <c r="N81" s="48"/>
    </row>
    <row r="82" spans="1:14" s="4" customFormat="1" ht="123" customHeight="1">
      <c r="A82" s="41" t="s">
        <v>97</v>
      </c>
      <c r="B82" s="30" t="s">
        <v>98</v>
      </c>
      <c r="C82" s="42" t="s">
        <v>99</v>
      </c>
      <c r="D82" s="43">
        <v>1</v>
      </c>
      <c r="E82" s="33">
        <v>98</v>
      </c>
      <c r="F82" s="33">
        <v>104</v>
      </c>
      <c r="G82" s="34" t="s">
        <v>100</v>
      </c>
      <c r="H82" s="44">
        <f t="shared" si="6"/>
        <v>8.4816000000000003E-2</v>
      </c>
      <c r="I82" s="36" t="s">
        <v>101</v>
      </c>
      <c r="J82" s="49" t="s">
        <v>102</v>
      </c>
      <c r="K82" s="46" t="s">
        <v>35</v>
      </c>
      <c r="L82" s="50" t="s">
        <v>36</v>
      </c>
      <c r="M82" s="51"/>
      <c r="N82" s="48"/>
    </row>
    <row r="83" spans="1:14" s="4" customFormat="1" ht="123" customHeight="1">
      <c r="A83" s="41" t="s">
        <v>97</v>
      </c>
      <c r="B83" s="30" t="s">
        <v>98</v>
      </c>
      <c r="C83" s="42" t="s">
        <v>99</v>
      </c>
      <c r="D83" s="43">
        <v>1</v>
      </c>
      <c r="E83" s="33">
        <v>98</v>
      </c>
      <c r="F83" s="33">
        <v>104</v>
      </c>
      <c r="G83" s="34" t="s">
        <v>100</v>
      </c>
      <c r="H83" s="44">
        <f t="shared" si="6"/>
        <v>8.4816000000000003E-2</v>
      </c>
      <c r="I83" s="36" t="s">
        <v>101</v>
      </c>
      <c r="J83" s="49" t="s">
        <v>102</v>
      </c>
      <c r="K83" s="46" t="s">
        <v>35</v>
      </c>
      <c r="L83" s="50" t="s">
        <v>36</v>
      </c>
      <c r="M83" s="51"/>
      <c r="N83" s="48"/>
    </row>
    <row r="84" spans="1:14" s="4" customFormat="1" ht="123" customHeight="1">
      <c r="A84" s="41" t="s">
        <v>97</v>
      </c>
      <c r="B84" s="30" t="s">
        <v>98</v>
      </c>
      <c r="C84" s="42" t="s">
        <v>99</v>
      </c>
      <c r="D84" s="43">
        <v>1</v>
      </c>
      <c r="E84" s="33">
        <v>98</v>
      </c>
      <c r="F84" s="33">
        <v>104</v>
      </c>
      <c r="G84" s="34" t="s">
        <v>100</v>
      </c>
      <c r="H84" s="44">
        <f t="shared" si="6"/>
        <v>8.4816000000000003E-2</v>
      </c>
      <c r="I84" s="36" t="s">
        <v>101</v>
      </c>
      <c r="J84" s="49" t="s">
        <v>102</v>
      </c>
      <c r="K84" s="46" t="s">
        <v>35</v>
      </c>
      <c r="L84" s="50" t="s">
        <v>36</v>
      </c>
      <c r="M84" s="51"/>
      <c r="N84" s="48"/>
    </row>
    <row r="85" spans="1:14" s="4" customFormat="1" ht="123" customHeight="1">
      <c r="A85" s="41" t="s">
        <v>97</v>
      </c>
      <c r="B85" s="30" t="s">
        <v>98</v>
      </c>
      <c r="C85" s="42" t="s">
        <v>99</v>
      </c>
      <c r="D85" s="43">
        <v>1</v>
      </c>
      <c r="E85" s="33">
        <v>98</v>
      </c>
      <c r="F85" s="33">
        <v>104</v>
      </c>
      <c r="G85" s="34" t="s">
        <v>100</v>
      </c>
      <c r="H85" s="44">
        <f t="shared" si="6"/>
        <v>8.4816000000000003E-2</v>
      </c>
      <c r="I85" s="36" t="s">
        <v>101</v>
      </c>
      <c r="J85" s="49" t="s">
        <v>102</v>
      </c>
      <c r="K85" s="46" t="s">
        <v>35</v>
      </c>
      <c r="L85" s="50" t="s">
        <v>36</v>
      </c>
      <c r="M85" s="51"/>
      <c r="N85" s="48"/>
    </row>
    <row r="86" spans="1:14" s="4" customFormat="1" ht="123" customHeight="1">
      <c r="A86" s="41" t="s">
        <v>97</v>
      </c>
      <c r="B86" s="30" t="s">
        <v>103</v>
      </c>
      <c r="C86" s="42" t="s">
        <v>99</v>
      </c>
      <c r="D86" s="43">
        <v>1</v>
      </c>
      <c r="E86" s="33">
        <v>144</v>
      </c>
      <c r="F86" s="33">
        <v>150</v>
      </c>
      <c r="G86" s="34" t="s">
        <v>100</v>
      </c>
      <c r="H86" s="44">
        <f t="shared" ref="H86:H90" si="7">0.72*0.38*0.35</f>
        <v>9.5759999999999998E-2</v>
      </c>
      <c r="I86" s="36" t="s">
        <v>104</v>
      </c>
      <c r="J86" s="49" t="s">
        <v>105</v>
      </c>
      <c r="K86" s="46" t="s">
        <v>35</v>
      </c>
      <c r="L86" s="50" t="s">
        <v>36</v>
      </c>
      <c r="M86" s="51"/>
      <c r="N86" s="48"/>
    </row>
    <row r="87" spans="1:14" s="4" customFormat="1" ht="123" customHeight="1">
      <c r="A87" s="41" t="s">
        <v>97</v>
      </c>
      <c r="B87" s="30" t="s">
        <v>106</v>
      </c>
      <c r="C87" s="42" t="s">
        <v>99</v>
      </c>
      <c r="D87" s="43">
        <v>1</v>
      </c>
      <c r="E87" s="33">
        <v>144</v>
      </c>
      <c r="F87" s="33">
        <v>150</v>
      </c>
      <c r="G87" s="34" t="s">
        <v>100</v>
      </c>
      <c r="H87" s="44">
        <f t="shared" si="7"/>
        <v>9.5759999999999998E-2</v>
      </c>
      <c r="I87" s="36" t="s">
        <v>104</v>
      </c>
      <c r="J87" s="49" t="s">
        <v>105</v>
      </c>
      <c r="K87" s="46" t="s">
        <v>35</v>
      </c>
      <c r="L87" s="50" t="s">
        <v>36</v>
      </c>
      <c r="M87" s="51"/>
      <c r="N87" s="48"/>
    </row>
    <row r="88" spans="1:14" s="4" customFormat="1" ht="123" customHeight="1">
      <c r="A88" s="41" t="s">
        <v>97</v>
      </c>
      <c r="B88" s="30" t="s">
        <v>106</v>
      </c>
      <c r="C88" s="42" t="s">
        <v>99</v>
      </c>
      <c r="D88" s="43">
        <v>1</v>
      </c>
      <c r="E88" s="33">
        <v>144</v>
      </c>
      <c r="F88" s="33">
        <v>150</v>
      </c>
      <c r="G88" s="34" t="s">
        <v>100</v>
      </c>
      <c r="H88" s="44">
        <f t="shared" si="7"/>
        <v>9.5759999999999998E-2</v>
      </c>
      <c r="I88" s="36" t="s">
        <v>104</v>
      </c>
      <c r="J88" s="49" t="s">
        <v>105</v>
      </c>
      <c r="K88" s="46" t="s">
        <v>35</v>
      </c>
      <c r="L88" s="50" t="s">
        <v>36</v>
      </c>
      <c r="M88" s="51"/>
      <c r="N88" s="48"/>
    </row>
    <row r="89" spans="1:14" s="4" customFormat="1" ht="123" customHeight="1">
      <c r="A89" s="41" t="s">
        <v>97</v>
      </c>
      <c r="B89" s="30" t="s">
        <v>106</v>
      </c>
      <c r="C89" s="42" t="s">
        <v>99</v>
      </c>
      <c r="D89" s="43">
        <v>1</v>
      </c>
      <c r="E89" s="33">
        <v>144</v>
      </c>
      <c r="F89" s="33">
        <v>150</v>
      </c>
      <c r="G89" s="34" t="s">
        <v>100</v>
      </c>
      <c r="H89" s="44">
        <f t="shared" si="7"/>
        <v>9.5759999999999998E-2</v>
      </c>
      <c r="I89" s="36" t="s">
        <v>104</v>
      </c>
      <c r="J89" s="49" t="s">
        <v>105</v>
      </c>
      <c r="K89" s="46" t="s">
        <v>35</v>
      </c>
      <c r="L89" s="50" t="s">
        <v>36</v>
      </c>
      <c r="M89" s="51"/>
      <c r="N89" s="48"/>
    </row>
    <row r="90" spans="1:14" s="4" customFormat="1" ht="123" customHeight="1">
      <c r="A90" s="41" t="s">
        <v>97</v>
      </c>
      <c r="B90" s="30" t="s">
        <v>107</v>
      </c>
      <c r="C90" s="42" t="s">
        <v>99</v>
      </c>
      <c r="D90" s="43">
        <v>1</v>
      </c>
      <c r="E90" s="33">
        <v>154</v>
      </c>
      <c r="F90" s="33">
        <v>160</v>
      </c>
      <c r="G90" s="34" t="s">
        <v>100</v>
      </c>
      <c r="H90" s="44">
        <f t="shared" si="7"/>
        <v>9.5759999999999998E-2</v>
      </c>
      <c r="I90" s="36" t="s">
        <v>104</v>
      </c>
      <c r="J90" s="49" t="s">
        <v>105</v>
      </c>
      <c r="K90" s="46" t="s">
        <v>35</v>
      </c>
      <c r="L90" s="50" t="s">
        <v>36</v>
      </c>
      <c r="M90" s="51"/>
      <c r="N90" s="48"/>
    </row>
    <row r="91" spans="1:14" s="4" customFormat="1" ht="123" customHeight="1">
      <c r="A91" s="41" t="s">
        <v>97</v>
      </c>
      <c r="B91" s="30" t="s">
        <v>108</v>
      </c>
      <c r="C91" s="42" t="s">
        <v>109</v>
      </c>
      <c r="D91" s="43">
        <v>1</v>
      </c>
      <c r="E91" s="33">
        <v>75</v>
      </c>
      <c r="F91" s="33">
        <v>80</v>
      </c>
      <c r="G91" s="34" t="s">
        <v>110</v>
      </c>
      <c r="H91" s="44">
        <f t="shared" ref="H91:H95" si="8">0.65*0.38*0.29</f>
        <v>7.1629999999999999E-2</v>
      </c>
      <c r="I91" s="36" t="s">
        <v>111</v>
      </c>
      <c r="J91" s="49" t="s">
        <v>112</v>
      </c>
      <c r="K91" s="46" t="s">
        <v>35</v>
      </c>
      <c r="L91" s="50" t="s">
        <v>36</v>
      </c>
      <c r="M91" s="51"/>
      <c r="N91" s="48"/>
    </row>
    <row r="92" spans="1:14" s="4" customFormat="1" ht="123" customHeight="1">
      <c r="A92" s="41" t="s">
        <v>97</v>
      </c>
      <c r="B92" s="30" t="s">
        <v>108</v>
      </c>
      <c r="C92" s="42" t="s">
        <v>109</v>
      </c>
      <c r="D92" s="43">
        <v>1</v>
      </c>
      <c r="E92" s="33">
        <v>75</v>
      </c>
      <c r="F92" s="33">
        <v>80</v>
      </c>
      <c r="G92" s="34" t="s">
        <v>110</v>
      </c>
      <c r="H92" s="44">
        <f t="shared" si="8"/>
        <v>7.1629999999999999E-2</v>
      </c>
      <c r="I92" s="36" t="s">
        <v>111</v>
      </c>
      <c r="J92" s="49" t="s">
        <v>112</v>
      </c>
      <c r="K92" s="46" t="s">
        <v>35</v>
      </c>
      <c r="L92" s="50" t="s">
        <v>36</v>
      </c>
      <c r="M92" s="51"/>
      <c r="N92" s="48"/>
    </row>
    <row r="93" spans="1:14" s="4" customFormat="1" ht="123" customHeight="1">
      <c r="A93" s="41" t="s">
        <v>97</v>
      </c>
      <c r="B93" s="30" t="s">
        <v>108</v>
      </c>
      <c r="C93" s="42" t="s">
        <v>109</v>
      </c>
      <c r="D93" s="43">
        <v>1</v>
      </c>
      <c r="E93" s="33">
        <v>75</v>
      </c>
      <c r="F93" s="33">
        <v>80</v>
      </c>
      <c r="G93" s="34" t="s">
        <v>110</v>
      </c>
      <c r="H93" s="44">
        <f t="shared" si="8"/>
        <v>7.1629999999999999E-2</v>
      </c>
      <c r="I93" s="36" t="s">
        <v>111</v>
      </c>
      <c r="J93" s="49" t="s">
        <v>112</v>
      </c>
      <c r="K93" s="46" t="s">
        <v>35</v>
      </c>
      <c r="L93" s="50" t="s">
        <v>36</v>
      </c>
      <c r="M93" s="51"/>
      <c r="N93" s="48"/>
    </row>
    <row r="94" spans="1:14" s="4" customFormat="1" ht="123" customHeight="1">
      <c r="A94" s="41" t="s">
        <v>97</v>
      </c>
      <c r="B94" s="30" t="s">
        <v>108</v>
      </c>
      <c r="C94" s="42" t="s">
        <v>109</v>
      </c>
      <c r="D94" s="43">
        <v>1</v>
      </c>
      <c r="E94" s="33">
        <v>75</v>
      </c>
      <c r="F94" s="33">
        <v>80</v>
      </c>
      <c r="G94" s="34" t="s">
        <v>110</v>
      </c>
      <c r="H94" s="44">
        <f t="shared" si="8"/>
        <v>7.1629999999999999E-2</v>
      </c>
      <c r="I94" s="36" t="s">
        <v>111</v>
      </c>
      <c r="J94" s="49" t="s">
        <v>112</v>
      </c>
      <c r="K94" s="46" t="s">
        <v>35</v>
      </c>
      <c r="L94" s="50" t="s">
        <v>36</v>
      </c>
      <c r="M94" s="51"/>
      <c r="N94" s="48"/>
    </row>
    <row r="95" spans="1:14" s="4" customFormat="1" ht="123" customHeight="1">
      <c r="A95" s="41" t="s">
        <v>97</v>
      </c>
      <c r="B95" s="30" t="s">
        <v>108</v>
      </c>
      <c r="C95" s="42" t="s">
        <v>109</v>
      </c>
      <c r="D95" s="43">
        <v>1</v>
      </c>
      <c r="E95" s="33">
        <v>75</v>
      </c>
      <c r="F95" s="33">
        <v>80</v>
      </c>
      <c r="G95" s="34" t="s">
        <v>110</v>
      </c>
      <c r="H95" s="44">
        <f t="shared" si="8"/>
        <v>7.1629999999999999E-2</v>
      </c>
      <c r="I95" s="36" t="s">
        <v>111</v>
      </c>
      <c r="J95" s="49" t="s">
        <v>112</v>
      </c>
      <c r="K95" s="46" t="s">
        <v>35</v>
      </c>
      <c r="L95" s="50" t="s">
        <v>36</v>
      </c>
      <c r="M95" s="51"/>
      <c r="N95" s="48"/>
    </row>
    <row r="96" spans="1:14" s="4" customFormat="1" ht="123" customHeight="1">
      <c r="A96" s="41" t="s">
        <v>97</v>
      </c>
      <c r="B96" s="30" t="s">
        <v>113</v>
      </c>
      <c r="C96" s="42" t="s">
        <v>114</v>
      </c>
      <c r="D96" s="43">
        <v>1</v>
      </c>
      <c r="E96" s="33">
        <v>86</v>
      </c>
      <c r="F96" s="33">
        <v>91</v>
      </c>
      <c r="G96" s="34" t="s">
        <v>110</v>
      </c>
      <c r="H96" s="44">
        <f t="shared" ref="H96:H108" si="9">0.65*0.4*0.32</f>
        <v>8.3199999999999996E-2</v>
      </c>
      <c r="I96" s="36" t="s">
        <v>115</v>
      </c>
      <c r="J96" s="49" t="s">
        <v>116</v>
      </c>
      <c r="K96" s="46" t="s">
        <v>35</v>
      </c>
      <c r="L96" s="50" t="s">
        <v>36</v>
      </c>
      <c r="M96" s="51" t="s">
        <v>117</v>
      </c>
      <c r="N96" s="48"/>
    </row>
    <row r="97" spans="1:14" s="4" customFormat="1" ht="123" customHeight="1">
      <c r="A97" s="41" t="s">
        <v>97</v>
      </c>
      <c r="B97" s="30" t="s">
        <v>113</v>
      </c>
      <c r="C97" s="42" t="s">
        <v>114</v>
      </c>
      <c r="D97" s="43">
        <v>1</v>
      </c>
      <c r="E97" s="33">
        <v>86</v>
      </c>
      <c r="F97" s="33">
        <v>91</v>
      </c>
      <c r="G97" s="34" t="s">
        <v>110</v>
      </c>
      <c r="H97" s="44">
        <f t="shared" si="9"/>
        <v>8.3199999999999996E-2</v>
      </c>
      <c r="I97" s="36" t="s">
        <v>115</v>
      </c>
      <c r="J97" s="49" t="s">
        <v>116</v>
      </c>
      <c r="K97" s="46" t="s">
        <v>35</v>
      </c>
      <c r="L97" s="50" t="s">
        <v>36</v>
      </c>
      <c r="M97" s="51" t="s">
        <v>117</v>
      </c>
      <c r="N97" s="48"/>
    </row>
    <row r="98" spans="1:14" s="4" customFormat="1" ht="123" customHeight="1">
      <c r="A98" s="41" t="s">
        <v>97</v>
      </c>
      <c r="B98" s="30" t="s">
        <v>113</v>
      </c>
      <c r="C98" s="42" t="s">
        <v>114</v>
      </c>
      <c r="D98" s="43">
        <v>1</v>
      </c>
      <c r="E98" s="33">
        <v>86</v>
      </c>
      <c r="F98" s="33">
        <v>91</v>
      </c>
      <c r="G98" s="34" t="s">
        <v>110</v>
      </c>
      <c r="H98" s="44">
        <f t="shared" si="9"/>
        <v>8.3199999999999996E-2</v>
      </c>
      <c r="I98" s="36" t="s">
        <v>115</v>
      </c>
      <c r="J98" s="49" t="s">
        <v>116</v>
      </c>
      <c r="K98" s="46" t="s">
        <v>35</v>
      </c>
      <c r="L98" s="50" t="s">
        <v>36</v>
      </c>
      <c r="M98" s="51" t="s">
        <v>117</v>
      </c>
      <c r="N98" s="48"/>
    </row>
    <row r="99" spans="1:14" s="4" customFormat="1" ht="123" customHeight="1">
      <c r="A99" s="41" t="s">
        <v>97</v>
      </c>
      <c r="B99" s="30" t="s">
        <v>118</v>
      </c>
      <c r="C99" s="42" t="s">
        <v>114</v>
      </c>
      <c r="D99" s="43">
        <v>1</v>
      </c>
      <c r="E99" s="33">
        <v>103</v>
      </c>
      <c r="F99" s="33">
        <v>108</v>
      </c>
      <c r="G99" s="34" t="s">
        <v>110</v>
      </c>
      <c r="H99" s="44">
        <f t="shared" si="9"/>
        <v>8.3199999999999996E-2</v>
      </c>
      <c r="I99" s="36" t="s">
        <v>115</v>
      </c>
      <c r="J99" s="49" t="s">
        <v>116</v>
      </c>
      <c r="K99" s="46" t="s">
        <v>35</v>
      </c>
      <c r="L99" s="50" t="s">
        <v>36</v>
      </c>
      <c r="M99" s="51" t="s">
        <v>117</v>
      </c>
      <c r="N99" s="48"/>
    </row>
    <row r="100" spans="1:14" s="4" customFormat="1" ht="123" customHeight="1">
      <c r="A100" s="41" t="s">
        <v>97</v>
      </c>
      <c r="B100" s="30" t="s">
        <v>118</v>
      </c>
      <c r="C100" s="42" t="s">
        <v>114</v>
      </c>
      <c r="D100" s="43">
        <v>1</v>
      </c>
      <c r="E100" s="33">
        <v>103</v>
      </c>
      <c r="F100" s="33">
        <v>108</v>
      </c>
      <c r="G100" s="34" t="s">
        <v>110</v>
      </c>
      <c r="H100" s="44">
        <f t="shared" si="9"/>
        <v>8.3199999999999996E-2</v>
      </c>
      <c r="I100" s="36" t="s">
        <v>115</v>
      </c>
      <c r="J100" s="49" t="s">
        <v>116</v>
      </c>
      <c r="K100" s="46" t="s">
        <v>35</v>
      </c>
      <c r="L100" s="50" t="s">
        <v>36</v>
      </c>
      <c r="M100" s="51" t="s">
        <v>117</v>
      </c>
      <c r="N100" s="48"/>
    </row>
    <row r="101" spans="1:14" s="4" customFormat="1" ht="123" customHeight="1">
      <c r="A101" s="41" t="s">
        <v>97</v>
      </c>
      <c r="B101" s="30" t="s">
        <v>118</v>
      </c>
      <c r="C101" s="42" t="s">
        <v>114</v>
      </c>
      <c r="D101" s="43">
        <v>1</v>
      </c>
      <c r="E101" s="33">
        <v>103</v>
      </c>
      <c r="F101" s="33">
        <v>108</v>
      </c>
      <c r="G101" s="34" t="s">
        <v>110</v>
      </c>
      <c r="H101" s="44">
        <f t="shared" si="9"/>
        <v>8.3199999999999996E-2</v>
      </c>
      <c r="I101" s="36" t="s">
        <v>115</v>
      </c>
      <c r="J101" s="49" t="s">
        <v>116</v>
      </c>
      <c r="K101" s="46" t="s">
        <v>35</v>
      </c>
      <c r="L101" s="50" t="s">
        <v>36</v>
      </c>
      <c r="M101" s="51" t="s">
        <v>117</v>
      </c>
      <c r="N101" s="48"/>
    </row>
    <row r="102" spans="1:14" s="4" customFormat="1" ht="123" customHeight="1">
      <c r="A102" s="41" t="s">
        <v>97</v>
      </c>
      <c r="B102" s="30" t="s">
        <v>119</v>
      </c>
      <c r="C102" s="42" t="s">
        <v>120</v>
      </c>
      <c r="D102" s="43">
        <v>1</v>
      </c>
      <c r="E102" s="33">
        <v>98</v>
      </c>
      <c r="F102" s="33">
        <v>104</v>
      </c>
      <c r="G102" s="34" t="s">
        <v>110</v>
      </c>
      <c r="H102" s="44">
        <f t="shared" si="9"/>
        <v>8.3199999999999996E-2</v>
      </c>
      <c r="I102" s="36" t="s">
        <v>115</v>
      </c>
      <c r="J102" s="49" t="s">
        <v>116</v>
      </c>
      <c r="K102" s="46" t="s">
        <v>35</v>
      </c>
      <c r="L102" s="50" t="s">
        <v>36</v>
      </c>
      <c r="M102" s="51" t="s">
        <v>117</v>
      </c>
      <c r="N102" s="48"/>
    </row>
    <row r="103" spans="1:14" s="4" customFormat="1" ht="123" customHeight="1">
      <c r="A103" s="41" t="s">
        <v>97</v>
      </c>
      <c r="B103" s="30" t="s">
        <v>119</v>
      </c>
      <c r="C103" s="42" t="s">
        <v>120</v>
      </c>
      <c r="D103" s="43">
        <v>1</v>
      </c>
      <c r="E103" s="33">
        <v>98</v>
      </c>
      <c r="F103" s="33">
        <v>104</v>
      </c>
      <c r="G103" s="34" t="s">
        <v>110</v>
      </c>
      <c r="H103" s="44">
        <f t="shared" si="9"/>
        <v>8.3199999999999996E-2</v>
      </c>
      <c r="I103" s="36" t="s">
        <v>115</v>
      </c>
      <c r="J103" s="49" t="s">
        <v>116</v>
      </c>
      <c r="K103" s="46" t="s">
        <v>35</v>
      </c>
      <c r="L103" s="50" t="s">
        <v>36</v>
      </c>
      <c r="M103" s="51" t="s">
        <v>117</v>
      </c>
      <c r="N103" s="48"/>
    </row>
    <row r="104" spans="1:14" s="4" customFormat="1" ht="123" customHeight="1">
      <c r="A104" s="41" t="s">
        <v>97</v>
      </c>
      <c r="B104" s="30" t="s">
        <v>119</v>
      </c>
      <c r="C104" s="42" t="s">
        <v>120</v>
      </c>
      <c r="D104" s="43">
        <v>1</v>
      </c>
      <c r="E104" s="33">
        <v>98</v>
      </c>
      <c r="F104" s="33">
        <v>104</v>
      </c>
      <c r="G104" s="34" t="s">
        <v>110</v>
      </c>
      <c r="H104" s="44">
        <f t="shared" si="9"/>
        <v>8.3199999999999996E-2</v>
      </c>
      <c r="I104" s="36" t="s">
        <v>115</v>
      </c>
      <c r="J104" s="49" t="s">
        <v>116</v>
      </c>
      <c r="K104" s="46" t="s">
        <v>35</v>
      </c>
      <c r="L104" s="50" t="s">
        <v>36</v>
      </c>
      <c r="M104" s="51" t="s">
        <v>117</v>
      </c>
      <c r="N104" s="48"/>
    </row>
    <row r="105" spans="1:14" s="4" customFormat="1" ht="123" customHeight="1">
      <c r="A105" s="41" t="s">
        <v>97</v>
      </c>
      <c r="B105" s="30" t="s">
        <v>121</v>
      </c>
      <c r="C105" s="42" t="s">
        <v>122</v>
      </c>
      <c r="D105" s="43">
        <v>1</v>
      </c>
      <c r="E105" s="33">
        <v>91</v>
      </c>
      <c r="F105" s="33">
        <v>97</v>
      </c>
      <c r="G105" s="34" t="s">
        <v>123</v>
      </c>
      <c r="H105" s="44">
        <f t="shared" si="9"/>
        <v>8.3199999999999996E-2</v>
      </c>
      <c r="I105" s="36" t="s">
        <v>115</v>
      </c>
      <c r="J105" s="49" t="s">
        <v>116</v>
      </c>
      <c r="K105" s="46" t="s">
        <v>35</v>
      </c>
      <c r="L105" s="50" t="s">
        <v>36</v>
      </c>
      <c r="M105" s="51" t="s">
        <v>117</v>
      </c>
      <c r="N105" s="48"/>
    </row>
    <row r="106" spans="1:14" s="4" customFormat="1" ht="123" customHeight="1">
      <c r="A106" s="41" t="s">
        <v>97</v>
      </c>
      <c r="B106" s="30" t="s">
        <v>121</v>
      </c>
      <c r="C106" s="42" t="s">
        <v>122</v>
      </c>
      <c r="D106" s="43">
        <v>1</v>
      </c>
      <c r="E106" s="33">
        <v>91</v>
      </c>
      <c r="F106" s="33">
        <v>97</v>
      </c>
      <c r="G106" s="34" t="s">
        <v>123</v>
      </c>
      <c r="H106" s="44">
        <f t="shared" si="9"/>
        <v>8.3199999999999996E-2</v>
      </c>
      <c r="I106" s="36" t="s">
        <v>115</v>
      </c>
      <c r="J106" s="49" t="s">
        <v>116</v>
      </c>
      <c r="K106" s="46" t="s">
        <v>35</v>
      </c>
      <c r="L106" s="50" t="s">
        <v>36</v>
      </c>
      <c r="M106" s="51" t="s">
        <v>117</v>
      </c>
      <c r="N106" s="48"/>
    </row>
    <row r="107" spans="1:14" s="4" customFormat="1" ht="123" customHeight="1">
      <c r="A107" s="41" t="s">
        <v>97</v>
      </c>
      <c r="B107" s="30" t="s">
        <v>121</v>
      </c>
      <c r="C107" s="42" t="s">
        <v>122</v>
      </c>
      <c r="D107" s="43">
        <v>1</v>
      </c>
      <c r="E107" s="33">
        <v>91</v>
      </c>
      <c r="F107" s="33">
        <v>97</v>
      </c>
      <c r="G107" s="34" t="s">
        <v>123</v>
      </c>
      <c r="H107" s="44">
        <f t="shared" si="9"/>
        <v>8.3199999999999996E-2</v>
      </c>
      <c r="I107" s="36" t="s">
        <v>115</v>
      </c>
      <c r="J107" s="49" t="s">
        <v>116</v>
      </c>
      <c r="K107" s="46" t="s">
        <v>35</v>
      </c>
      <c r="L107" s="50" t="s">
        <v>36</v>
      </c>
      <c r="M107" s="51" t="s">
        <v>117</v>
      </c>
      <c r="N107" s="48"/>
    </row>
    <row r="108" spans="1:14" s="4" customFormat="1" ht="123" customHeight="1">
      <c r="A108" s="41" t="s">
        <v>97</v>
      </c>
      <c r="B108" s="30" t="s">
        <v>121</v>
      </c>
      <c r="C108" s="42" t="s">
        <v>124</v>
      </c>
      <c r="D108" s="43">
        <v>1</v>
      </c>
      <c r="E108" s="33">
        <v>91</v>
      </c>
      <c r="F108" s="33">
        <v>97</v>
      </c>
      <c r="G108" s="34" t="s">
        <v>123</v>
      </c>
      <c r="H108" s="44">
        <f t="shared" si="9"/>
        <v>8.3199999999999996E-2</v>
      </c>
      <c r="I108" s="36" t="s">
        <v>115</v>
      </c>
      <c r="J108" s="49" t="s">
        <v>116</v>
      </c>
      <c r="K108" s="46" t="s">
        <v>35</v>
      </c>
      <c r="L108" s="50" t="s">
        <v>36</v>
      </c>
      <c r="M108" s="51" t="s">
        <v>117</v>
      </c>
      <c r="N108" s="48"/>
    </row>
    <row r="109" spans="1:14" s="4" customFormat="1" ht="153" customHeight="1">
      <c r="A109" s="29" t="s">
        <v>125</v>
      </c>
      <c r="B109" s="30" t="s">
        <v>126</v>
      </c>
      <c r="C109" s="31" t="s">
        <v>127</v>
      </c>
      <c r="D109" s="32">
        <v>1</v>
      </c>
      <c r="E109" s="33">
        <v>118</v>
      </c>
      <c r="F109" s="33">
        <v>123</v>
      </c>
      <c r="G109" s="34" t="s">
        <v>128</v>
      </c>
      <c r="H109" s="35">
        <f t="shared" ref="H109:H113" si="10">0.685*0.375*0.31</f>
        <v>7.9631250000000001E-2</v>
      </c>
      <c r="I109" s="36" t="s">
        <v>129</v>
      </c>
      <c r="J109" s="54" t="s">
        <v>130</v>
      </c>
      <c r="K109" s="38" t="s">
        <v>35</v>
      </c>
      <c r="L109" s="27" t="s">
        <v>36</v>
      </c>
      <c r="M109" s="39" t="s">
        <v>131</v>
      </c>
      <c r="N109" s="40"/>
    </row>
    <row r="110" spans="1:14" s="4" customFormat="1" ht="105.95" customHeight="1">
      <c r="A110" s="29" t="s">
        <v>125</v>
      </c>
      <c r="B110" s="30" t="s">
        <v>126</v>
      </c>
      <c r="C110" s="31" t="s">
        <v>127</v>
      </c>
      <c r="D110" s="32">
        <v>1</v>
      </c>
      <c r="E110" s="33">
        <v>118</v>
      </c>
      <c r="F110" s="33">
        <v>123</v>
      </c>
      <c r="G110" s="34" t="s">
        <v>128</v>
      </c>
      <c r="H110" s="35">
        <f t="shared" si="10"/>
        <v>7.9631250000000001E-2</v>
      </c>
      <c r="I110" s="36" t="s">
        <v>129</v>
      </c>
      <c r="J110" s="54" t="s">
        <v>130</v>
      </c>
      <c r="K110" s="38" t="s">
        <v>35</v>
      </c>
      <c r="L110" s="27" t="s">
        <v>36</v>
      </c>
      <c r="M110" s="39" t="s">
        <v>131</v>
      </c>
      <c r="N110" s="40"/>
    </row>
    <row r="111" spans="1:14" s="4" customFormat="1" ht="105.95" customHeight="1">
      <c r="A111" s="29" t="s">
        <v>125</v>
      </c>
      <c r="B111" s="30" t="s">
        <v>132</v>
      </c>
      <c r="C111" s="31" t="s">
        <v>127</v>
      </c>
      <c r="D111" s="32">
        <v>1</v>
      </c>
      <c r="E111" s="33">
        <v>128</v>
      </c>
      <c r="F111" s="33">
        <v>133</v>
      </c>
      <c r="G111" s="34" t="s">
        <v>128</v>
      </c>
      <c r="H111" s="35">
        <f t="shared" si="10"/>
        <v>7.9631250000000001E-2</v>
      </c>
      <c r="I111" s="36" t="s">
        <v>129</v>
      </c>
      <c r="J111" s="54" t="s">
        <v>130</v>
      </c>
      <c r="K111" s="38" t="s">
        <v>35</v>
      </c>
      <c r="L111" s="27" t="s">
        <v>36</v>
      </c>
      <c r="M111" s="39" t="s">
        <v>131</v>
      </c>
      <c r="N111" s="40"/>
    </row>
    <row r="112" spans="1:14" s="4" customFormat="1" ht="110.1" customHeight="1">
      <c r="A112" s="29" t="s">
        <v>125</v>
      </c>
      <c r="B112" s="30" t="s">
        <v>132</v>
      </c>
      <c r="C112" s="31" t="s">
        <v>127</v>
      </c>
      <c r="D112" s="32">
        <v>1</v>
      </c>
      <c r="E112" s="33">
        <v>133</v>
      </c>
      <c r="F112" s="33">
        <v>138</v>
      </c>
      <c r="G112" s="34" t="s">
        <v>128</v>
      </c>
      <c r="H112" s="35">
        <f t="shared" si="10"/>
        <v>7.9631250000000001E-2</v>
      </c>
      <c r="I112" s="36" t="s">
        <v>129</v>
      </c>
      <c r="J112" s="54" t="s">
        <v>130</v>
      </c>
      <c r="K112" s="38" t="s">
        <v>35</v>
      </c>
      <c r="L112" s="27" t="s">
        <v>36</v>
      </c>
      <c r="M112" s="39" t="s">
        <v>131</v>
      </c>
      <c r="N112" s="40"/>
    </row>
    <row r="113" spans="1:28" s="4" customFormat="1" ht="110.1" customHeight="1">
      <c r="A113" s="29" t="s">
        <v>125</v>
      </c>
      <c r="B113" s="30" t="s">
        <v>132</v>
      </c>
      <c r="C113" s="31" t="s">
        <v>127</v>
      </c>
      <c r="D113" s="32">
        <v>1</v>
      </c>
      <c r="E113" s="33">
        <v>133</v>
      </c>
      <c r="F113" s="33">
        <v>138</v>
      </c>
      <c r="G113" s="34" t="s">
        <v>128</v>
      </c>
      <c r="H113" s="35">
        <f t="shared" si="10"/>
        <v>7.9631250000000001E-2</v>
      </c>
      <c r="I113" s="36" t="s">
        <v>129</v>
      </c>
      <c r="J113" s="54" t="s">
        <v>130</v>
      </c>
      <c r="K113" s="38" t="s">
        <v>35</v>
      </c>
      <c r="L113" s="27" t="s">
        <v>36</v>
      </c>
      <c r="M113" s="39" t="s">
        <v>131</v>
      </c>
      <c r="N113" s="40"/>
    </row>
    <row r="114" spans="1:28" s="4" customFormat="1" ht="96" customHeight="1">
      <c r="A114" s="29" t="s">
        <v>133</v>
      </c>
      <c r="B114" s="30" t="s">
        <v>134</v>
      </c>
      <c r="C114" s="52" t="s">
        <v>135</v>
      </c>
      <c r="D114" s="32">
        <v>1</v>
      </c>
      <c r="E114" s="33">
        <v>75</v>
      </c>
      <c r="F114" s="33">
        <v>82</v>
      </c>
      <c r="G114" s="34" t="s">
        <v>136</v>
      </c>
      <c r="H114" s="35">
        <f>0.64*0.38*0.28</f>
        <v>6.8096000000000004E-2</v>
      </c>
      <c r="I114" s="36" t="s">
        <v>137</v>
      </c>
      <c r="J114" s="37" t="s">
        <v>34</v>
      </c>
      <c r="K114" s="38" t="s">
        <v>35</v>
      </c>
      <c r="L114" s="27" t="s">
        <v>36</v>
      </c>
      <c r="M114" s="39"/>
      <c r="N114" s="40"/>
    </row>
    <row r="115" spans="1:28" s="4" customFormat="1" ht="96" customHeight="1">
      <c r="A115" s="29" t="s">
        <v>133</v>
      </c>
      <c r="B115" s="30" t="s">
        <v>134</v>
      </c>
      <c r="C115" s="52" t="s">
        <v>135</v>
      </c>
      <c r="D115" s="32">
        <v>1</v>
      </c>
      <c r="E115" s="33">
        <v>75</v>
      </c>
      <c r="F115" s="33">
        <v>82</v>
      </c>
      <c r="G115" s="34" t="s">
        <v>136</v>
      </c>
      <c r="H115" s="35">
        <f>0.64*0.38*0.28</f>
        <v>6.8096000000000004E-2</v>
      </c>
      <c r="I115" s="36" t="s">
        <v>137</v>
      </c>
      <c r="J115" s="55" t="s">
        <v>138</v>
      </c>
      <c r="K115" s="38" t="s">
        <v>35</v>
      </c>
      <c r="L115" s="27" t="s">
        <v>36</v>
      </c>
      <c r="M115" s="39"/>
      <c r="N115" s="40"/>
    </row>
    <row r="116" spans="1:28" s="4" customFormat="1" ht="96" customHeight="1">
      <c r="A116" s="29" t="s">
        <v>133</v>
      </c>
      <c r="B116" s="30" t="s">
        <v>134</v>
      </c>
      <c r="C116" s="52" t="s">
        <v>135</v>
      </c>
      <c r="D116" s="32">
        <v>1</v>
      </c>
      <c r="E116" s="33">
        <v>75</v>
      </c>
      <c r="F116" s="33">
        <v>82</v>
      </c>
      <c r="G116" s="34" t="s">
        <v>136</v>
      </c>
      <c r="H116" s="35">
        <f>0.64*0.38*0.28</f>
        <v>6.8096000000000004E-2</v>
      </c>
      <c r="I116" s="36" t="s">
        <v>137</v>
      </c>
      <c r="J116" s="55" t="s">
        <v>138</v>
      </c>
      <c r="K116" s="38" t="s">
        <v>35</v>
      </c>
      <c r="L116" s="27" t="s">
        <v>36</v>
      </c>
      <c r="M116" s="39"/>
      <c r="N116" s="40"/>
    </row>
    <row r="117" spans="1:28" s="4" customFormat="1" ht="99.95" customHeight="1">
      <c r="A117" s="56" t="s">
        <v>139</v>
      </c>
      <c r="B117" s="30" t="s">
        <v>140</v>
      </c>
      <c r="C117" s="52" t="s">
        <v>141</v>
      </c>
      <c r="D117" s="32">
        <v>1</v>
      </c>
      <c r="E117" s="33">
        <v>131</v>
      </c>
      <c r="F117" s="33">
        <v>135</v>
      </c>
      <c r="G117" s="34" t="s">
        <v>142</v>
      </c>
      <c r="H117" s="35">
        <f>0.6*0.33*0.295</f>
        <v>5.8409999999999997E-2</v>
      </c>
      <c r="I117" s="36" t="s">
        <v>143</v>
      </c>
      <c r="J117" s="57" t="s">
        <v>144</v>
      </c>
      <c r="K117" s="38" t="s">
        <v>35</v>
      </c>
      <c r="L117" s="27" t="s">
        <v>36</v>
      </c>
      <c r="M117" s="39"/>
      <c r="N117" s="40"/>
    </row>
    <row r="118" spans="1:28" s="4" customFormat="1" ht="99.95" customHeight="1">
      <c r="A118" s="56" t="s">
        <v>139</v>
      </c>
      <c r="B118" s="30" t="s">
        <v>140</v>
      </c>
      <c r="C118" s="52" t="s">
        <v>141</v>
      </c>
      <c r="D118" s="32">
        <v>1</v>
      </c>
      <c r="E118" s="33">
        <v>131</v>
      </c>
      <c r="F118" s="33">
        <v>135</v>
      </c>
      <c r="G118" s="34" t="s">
        <v>142</v>
      </c>
      <c r="H118" s="35">
        <f>0.6*0.33*0.295</f>
        <v>5.8409999999999997E-2</v>
      </c>
      <c r="I118" s="36" t="s">
        <v>143</v>
      </c>
      <c r="J118" s="57" t="s">
        <v>144</v>
      </c>
      <c r="K118" s="38" t="s">
        <v>35</v>
      </c>
      <c r="L118" s="27" t="s">
        <v>36</v>
      </c>
      <c r="M118" s="39"/>
      <c r="N118" s="40"/>
    </row>
    <row r="119" spans="1:28" s="4" customFormat="1" ht="99.95" customHeight="1">
      <c r="A119" s="56" t="s">
        <v>139</v>
      </c>
      <c r="B119" s="30" t="s">
        <v>140</v>
      </c>
      <c r="C119" s="52" t="s">
        <v>141</v>
      </c>
      <c r="D119" s="32">
        <v>1</v>
      </c>
      <c r="E119" s="33">
        <v>131</v>
      </c>
      <c r="F119" s="33">
        <v>135</v>
      </c>
      <c r="G119" s="34" t="s">
        <v>142</v>
      </c>
      <c r="H119" s="35">
        <f>0.6*0.33*0.295</f>
        <v>5.8409999999999997E-2</v>
      </c>
      <c r="I119" s="36" t="s">
        <v>143</v>
      </c>
      <c r="J119" s="57" t="s">
        <v>144</v>
      </c>
      <c r="K119" s="38" t="s">
        <v>35</v>
      </c>
      <c r="L119" s="27" t="s">
        <v>36</v>
      </c>
      <c r="M119" s="39"/>
      <c r="N119" s="40"/>
    </row>
    <row r="120" spans="1:28" s="4" customFormat="1" ht="123" customHeight="1">
      <c r="A120" s="41" t="s">
        <v>145</v>
      </c>
      <c r="B120" s="30" t="s">
        <v>146</v>
      </c>
      <c r="C120" s="31" t="s">
        <v>147</v>
      </c>
      <c r="D120" s="32">
        <v>3</v>
      </c>
      <c r="E120" s="33">
        <v>80</v>
      </c>
      <c r="F120" s="33">
        <v>86</v>
      </c>
      <c r="G120" s="34" t="s">
        <v>148</v>
      </c>
      <c r="H120" s="44">
        <f t="shared" ref="H120:H122" si="11">1.07*0.68*0.38</f>
        <v>0.27648800000000001</v>
      </c>
      <c r="I120" s="36" t="s">
        <v>149</v>
      </c>
      <c r="J120" s="58" t="s">
        <v>150</v>
      </c>
      <c r="K120" s="38" t="s">
        <v>151</v>
      </c>
      <c r="L120" s="27" t="s">
        <v>36</v>
      </c>
      <c r="M120" s="39"/>
      <c r="N120" s="40"/>
    </row>
    <row r="121" spans="1:28" s="4" customFormat="1" ht="123" customHeight="1">
      <c r="A121" s="41" t="s">
        <v>145</v>
      </c>
      <c r="B121" s="30" t="s">
        <v>146</v>
      </c>
      <c r="C121" s="31" t="s">
        <v>147</v>
      </c>
      <c r="D121" s="32">
        <v>3</v>
      </c>
      <c r="E121" s="33">
        <v>80</v>
      </c>
      <c r="F121" s="33">
        <v>86</v>
      </c>
      <c r="G121" s="34" t="s">
        <v>148</v>
      </c>
      <c r="H121" s="44">
        <f t="shared" si="11"/>
        <v>0.27648800000000001</v>
      </c>
      <c r="I121" s="36" t="s">
        <v>149</v>
      </c>
      <c r="J121" s="58" t="s">
        <v>150</v>
      </c>
      <c r="K121" s="38" t="s">
        <v>151</v>
      </c>
      <c r="L121" s="27" t="s">
        <v>36</v>
      </c>
      <c r="M121" s="39"/>
      <c r="N121" s="40"/>
    </row>
    <row r="122" spans="1:28" s="4" customFormat="1" ht="123" customHeight="1">
      <c r="A122" s="41" t="s">
        <v>145</v>
      </c>
      <c r="B122" s="30" t="s">
        <v>146</v>
      </c>
      <c r="C122" s="31" t="s">
        <v>147</v>
      </c>
      <c r="D122" s="32">
        <v>3</v>
      </c>
      <c r="E122" s="33">
        <v>80</v>
      </c>
      <c r="F122" s="33">
        <v>86</v>
      </c>
      <c r="G122" s="34" t="s">
        <v>148</v>
      </c>
      <c r="H122" s="44">
        <f t="shared" si="11"/>
        <v>0.27648800000000001</v>
      </c>
      <c r="I122" s="36" t="s">
        <v>149</v>
      </c>
      <c r="J122" s="58" t="s">
        <v>150</v>
      </c>
      <c r="K122" s="38" t="s">
        <v>151</v>
      </c>
      <c r="L122" s="27" t="s">
        <v>36</v>
      </c>
      <c r="M122" s="39"/>
      <c r="N122" s="40"/>
    </row>
    <row r="123" spans="1:28" s="4" customFormat="1" ht="120" customHeight="1">
      <c r="A123" s="59" t="s">
        <v>152</v>
      </c>
      <c r="B123" s="52" t="s">
        <v>153</v>
      </c>
      <c r="C123" s="60" t="s">
        <v>154</v>
      </c>
      <c r="D123" s="61">
        <v>1</v>
      </c>
      <c r="E123" s="62">
        <v>83</v>
      </c>
      <c r="F123" s="63">
        <v>88</v>
      </c>
      <c r="G123" s="64" t="s">
        <v>155</v>
      </c>
      <c r="H123" s="65">
        <v>7.392E-2</v>
      </c>
      <c r="I123" s="66" t="s">
        <v>156</v>
      </c>
      <c r="J123" s="67" t="s">
        <v>157</v>
      </c>
      <c r="K123" s="68" t="s">
        <v>151</v>
      </c>
      <c r="L123" s="69" t="s">
        <v>36</v>
      </c>
      <c r="M123" s="70"/>
      <c r="N123" s="71"/>
      <c r="O123" s="72"/>
      <c r="P123" s="72"/>
      <c r="Q123" s="72"/>
      <c r="R123" s="72"/>
      <c r="S123" s="72"/>
      <c r="T123" s="72"/>
      <c r="U123" s="72"/>
      <c r="V123" s="72"/>
      <c r="W123" s="72"/>
      <c r="X123" s="72"/>
      <c r="Y123" s="72"/>
      <c r="Z123" s="72"/>
      <c r="AA123" s="72"/>
      <c r="AB123" s="72"/>
    </row>
    <row r="124" spans="1:28" s="4" customFormat="1" ht="120" customHeight="1">
      <c r="A124" s="59" t="s">
        <v>152</v>
      </c>
      <c r="B124" s="52" t="s">
        <v>153</v>
      </c>
      <c r="C124" s="60" t="s">
        <v>154</v>
      </c>
      <c r="D124" s="61">
        <v>1</v>
      </c>
      <c r="E124" s="62">
        <v>83</v>
      </c>
      <c r="F124" s="63">
        <v>88</v>
      </c>
      <c r="G124" s="64" t="s">
        <v>155</v>
      </c>
      <c r="H124" s="65">
        <v>7.392E-2</v>
      </c>
      <c r="I124" s="66" t="s">
        <v>156</v>
      </c>
      <c r="J124" s="67" t="s">
        <v>157</v>
      </c>
      <c r="K124" s="68" t="s">
        <v>151</v>
      </c>
      <c r="L124" s="69" t="s">
        <v>36</v>
      </c>
      <c r="M124" s="70"/>
      <c r="N124" s="71"/>
      <c r="O124" s="72"/>
      <c r="P124" s="72"/>
      <c r="Q124" s="72"/>
      <c r="R124" s="72"/>
      <c r="S124" s="72"/>
      <c r="T124" s="72"/>
      <c r="U124" s="72"/>
      <c r="V124" s="72"/>
      <c r="W124" s="72"/>
      <c r="X124" s="72"/>
      <c r="Y124" s="72"/>
      <c r="Z124" s="72"/>
      <c r="AA124" s="72"/>
      <c r="AB124" s="72"/>
    </row>
    <row r="125" spans="1:28" s="4" customFormat="1" ht="120" customHeight="1">
      <c r="A125" s="59" t="s">
        <v>152</v>
      </c>
      <c r="B125" s="52" t="s">
        <v>153</v>
      </c>
      <c r="C125" s="60" t="s">
        <v>154</v>
      </c>
      <c r="D125" s="61">
        <v>1</v>
      </c>
      <c r="E125" s="62">
        <v>83</v>
      </c>
      <c r="F125" s="63">
        <v>88</v>
      </c>
      <c r="G125" s="64" t="s">
        <v>155</v>
      </c>
      <c r="H125" s="65">
        <v>7.392E-2</v>
      </c>
      <c r="I125" s="66" t="s">
        <v>156</v>
      </c>
      <c r="J125" s="67" t="s">
        <v>157</v>
      </c>
      <c r="K125" s="68" t="s">
        <v>151</v>
      </c>
      <c r="L125" s="69" t="s">
        <v>36</v>
      </c>
      <c r="M125" s="70"/>
      <c r="N125" s="71"/>
      <c r="O125" s="72"/>
      <c r="P125" s="72"/>
      <c r="Q125" s="72"/>
      <c r="R125" s="72"/>
      <c r="S125" s="72"/>
      <c r="T125" s="72"/>
      <c r="U125" s="72"/>
      <c r="V125" s="72"/>
      <c r="W125" s="72"/>
      <c r="X125" s="72"/>
      <c r="Y125" s="72"/>
      <c r="Z125" s="72"/>
      <c r="AA125" s="72"/>
      <c r="AB125" s="72"/>
    </row>
    <row r="126" spans="1:28" s="4" customFormat="1" ht="120" customHeight="1">
      <c r="A126" s="59" t="s">
        <v>152</v>
      </c>
      <c r="B126" s="52" t="s">
        <v>153</v>
      </c>
      <c r="C126" s="60" t="s">
        <v>154</v>
      </c>
      <c r="D126" s="61">
        <v>1</v>
      </c>
      <c r="E126" s="62">
        <v>83</v>
      </c>
      <c r="F126" s="63">
        <v>88</v>
      </c>
      <c r="G126" s="64" t="s">
        <v>155</v>
      </c>
      <c r="H126" s="65">
        <v>7.392E-2</v>
      </c>
      <c r="I126" s="66" t="s">
        <v>156</v>
      </c>
      <c r="J126" s="67" t="s">
        <v>157</v>
      </c>
      <c r="K126" s="68" t="s">
        <v>151</v>
      </c>
      <c r="L126" s="69" t="s">
        <v>36</v>
      </c>
      <c r="M126" s="70"/>
      <c r="N126" s="71"/>
      <c r="O126" s="72"/>
      <c r="P126" s="72"/>
      <c r="Q126" s="72"/>
      <c r="R126" s="72"/>
      <c r="S126" s="72"/>
      <c r="T126" s="72"/>
      <c r="U126" s="72"/>
      <c r="V126" s="72"/>
      <c r="W126" s="72"/>
      <c r="X126" s="72"/>
      <c r="Y126" s="72"/>
      <c r="Z126" s="72"/>
      <c r="AA126" s="72"/>
      <c r="AB126" s="72"/>
    </row>
    <row r="127" spans="1:28" s="4" customFormat="1" ht="156.94999999999999" customHeight="1">
      <c r="A127" s="59" t="s">
        <v>152</v>
      </c>
      <c r="B127" s="52" t="s">
        <v>158</v>
      </c>
      <c r="C127" s="31" t="s">
        <v>159</v>
      </c>
      <c r="D127" s="32">
        <v>1</v>
      </c>
      <c r="E127" s="73">
        <v>75</v>
      </c>
      <c r="F127" s="74">
        <v>80</v>
      </c>
      <c r="G127" s="52" t="s">
        <v>155</v>
      </c>
      <c r="H127" s="75">
        <f>0.66*0.4*0.28</f>
        <v>7.392E-2</v>
      </c>
      <c r="I127" s="76" t="s">
        <v>160</v>
      </c>
      <c r="J127" s="77" t="s">
        <v>161</v>
      </c>
      <c r="K127" s="38" t="s">
        <v>35</v>
      </c>
      <c r="L127" s="78" t="s">
        <v>36</v>
      </c>
      <c r="M127" s="77"/>
      <c r="N127" s="79"/>
    </row>
    <row r="128" spans="1:28" s="4" customFormat="1" ht="156.94999999999999" customHeight="1">
      <c r="A128" s="59" t="s">
        <v>152</v>
      </c>
      <c r="B128" s="52" t="s">
        <v>158</v>
      </c>
      <c r="C128" s="31" t="s">
        <v>159</v>
      </c>
      <c r="D128" s="32">
        <v>1</v>
      </c>
      <c r="E128" s="73">
        <v>75</v>
      </c>
      <c r="F128" s="74">
        <v>80</v>
      </c>
      <c r="G128" s="52" t="s">
        <v>155</v>
      </c>
      <c r="H128" s="75">
        <f>0.66*0.4*0.28</f>
        <v>7.392E-2</v>
      </c>
      <c r="I128" s="76" t="s">
        <v>160</v>
      </c>
      <c r="J128" s="77" t="s">
        <v>161</v>
      </c>
      <c r="K128" s="38" t="s">
        <v>35</v>
      </c>
      <c r="L128" s="78" t="s">
        <v>36</v>
      </c>
      <c r="M128" s="77"/>
      <c r="N128" s="79"/>
    </row>
    <row r="129" spans="1:14" s="4" customFormat="1" ht="96" customHeight="1">
      <c r="A129" s="29" t="s">
        <v>133</v>
      </c>
      <c r="B129" s="30" t="s">
        <v>162</v>
      </c>
      <c r="C129" s="31" t="s">
        <v>163</v>
      </c>
      <c r="D129" s="32">
        <v>1</v>
      </c>
      <c r="E129" s="33">
        <v>78</v>
      </c>
      <c r="F129" s="33">
        <v>88</v>
      </c>
      <c r="G129" s="34" t="s">
        <v>136</v>
      </c>
      <c r="H129" s="35">
        <f>0.64*0.38*0.28</f>
        <v>6.8096000000000004E-2</v>
      </c>
      <c r="I129" s="36" t="s">
        <v>137</v>
      </c>
      <c r="J129" s="55" t="s">
        <v>138</v>
      </c>
      <c r="K129" s="38" t="s">
        <v>35</v>
      </c>
      <c r="L129" s="27" t="s">
        <v>36</v>
      </c>
      <c r="M129" s="39"/>
      <c r="N129" s="40"/>
    </row>
    <row r="130" spans="1:14" s="4" customFormat="1" ht="96" customHeight="1">
      <c r="A130" s="29" t="s">
        <v>133</v>
      </c>
      <c r="B130" s="30" t="s">
        <v>162</v>
      </c>
      <c r="C130" s="31" t="s">
        <v>163</v>
      </c>
      <c r="D130" s="32">
        <v>1</v>
      </c>
      <c r="E130" s="33">
        <v>78</v>
      </c>
      <c r="F130" s="33">
        <v>88</v>
      </c>
      <c r="G130" s="34" t="s">
        <v>136</v>
      </c>
      <c r="H130" s="35">
        <f>0.64*0.38*0.28</f>
        <v>6.8096000000000004E-2</v>
      </c>
      <c r="I130" s="36" t="s">
        <v>137</v>
      </c>
      <c r="J130" s="55" t="s">
        <v>138</v>
      </c>
      <c r="K130" s="38" t="s">
        <v>35</v>
      </c>
      <c r="L130" s="27" t="s">
        <v>36</v>
      </c>
      <c r="M130" s="39"/>
      <c r="N130" s="40"/>
    </row>
    <row r="131" spans="1:14" s="4" customFormat="1" ht="96" customHeight="1">
      <c r="A131" s="29" t="s">
        <v>133</v>
      </c>
      <c r="B131" s="30" t="s">
        <v>162</v>
      </c>
      <c r="C131" s="31" t="s">
        <v>163</v>
      </c>
      <c r="D131" s="32">
        <v>1</v>
      </c>
      <c r="E131" s="33">
        <v>78</v>
      </c>
      <c r="F131" s="33">
        <v>88</v>
      </c>
      <c r="G131" s="34" t="s">
        <v>136</v>
      </c>
      <c r="H131" s="35">
        <f>0.64*0.38*0.28</f>
        <v>6.8096000000000004E-2</v>
      </c>
      <c r="I131" s="36" t="s">
        <v>137</v>
      </c>
      <c r="J131" s="55" t="s">
        <v>138</v>
      </c>
      <c r="K131" s="38" t="s">
        <v>35</v>
      </c>
      <c r="L131" s="27" t="s">
        <v>36</v>
      </c>
      <c r="M131" s="39"/>
      <c r="N131" s="40"/>
    </row>
    <row r="132" spans="1:14" s="4" customFormat="1" ht="93" customHeight="1">
      <c r="A132" s="41" t="s">
        <v>164</v>
      </c>
      <c r="B132" s="30" t="s">
        <v>165</v>
      </c>
      <c r="C132" s="52" t="s">
        <v>166</v>
      </c>
      <c r="D132" s="32">
        <v>1</v>
      </c>
      <c r="E132" s="33">
        <v>110</v>
      </c>
      <c r="F132" s="33">
        <v>116</v>
      </c>
      <c r="G132" s="34" t="s">
        <v>167</v>
      </c>
      <c r="H132" s="44">
        <f>0.72*0.36*0.33</f>
        <v>8.5536000000000001E-2</v>
      </c>
      <c r="I132" s="36" t="s">
        <v>74</v>
      </c>
      <c r="J132" s="58" t="s">
        <v>168</v>
      </c>
      <c r="K132" s="38" t="s">
        <v>35</v>
      </c>
      <c r="L132" s="27" t="s">
        <v>36</v>
      </c>
      <c r="M132" s="39" t="s">
        <v>169</v>
      </c>
      <c r="N132" s="40"/>
    </row>
    <row r="133" spans="1:14" s="4" customFormat="1" ht="105" customHeight="1">
      <c r="A133" s="41" t="s">
        <v>164</v>
      </c>
      <c r="B133" s="30" t="s">
        <v>165</v>
      </c>
      <c r="C133" s="52" t="s">
        <v>166</v>
      </c>
      <c r="D133" s="32">
        <v>1</v>
      </c>
      <c r="E133" s="33">
        <v>110</v>
      </c>
      <c r="F133" s="33">
        <v>116</v>
      </c>
      <c r="G133" s="34" t="s">
        <v>167</v>
      </c>
      <c r="H133" s="44">
        <f>0.72*0.36*0.33</f>
        <v>8.5536000000000001E-2</v>
      </c>
      <c r="I133" s="36" t="s">
        <v>74</v>
      </c>
      <c r="J133" s="58" t="s">
        <v>168</v>
      </c>
      <c r="K133" s="38" t="s">
        <v>35</v>
      </c>
      <c r="L133" s="27" t="s">
        <v>36</v>
      </c>
      <c r="M133" s="39" t="s">
        <v>169</v>
      </c>
      <c r="N133" s="40"/>
    </row>
    <row r="134" spans="1:14" s="4" customFormat="1" ht="110.1" customHeight="1">
      <c r="A134" s="41" t="s">
        <v>164</v>
      </c>
      <c r="B134" s="30" t="s">
        <v>170</v>
      </c>
      <c r="C134" s="52" t="s">
        <v>171</v>
      </c>
      <c r="D134" s="32">
        <v>1</v>
      </c>
      <c r="E134" s="33">
        <v>110</v>
      </c>
      <c r="F134" s="33">
        <v>116</v>
      </c>
      <c r="G134" s="34" t="s">
        <v>167</v>
      </c>
      <c r="H134" s="44">
        <f>0.75*0.38*0.35</f>
        <v>9.9750000000000005E-2</v>
      </c>
      <c r="I134" s="36" t="s">
        <v>74</v>
      </c>
      <c r="J134" s="58" t="s">
        <v>168</v>
      </c>
      <c r="K134" s="38" t="s">
        <v>35</v>
      </c>
      <c r="L134" s="27" t="s">
        <v>36</v>
      </c>
      <c r="M134" s="39" t="s">
        <v>172</v>
      </c>
      <c r="N134" s="40"/>
    </row>
    <row r="135" spans="1:14" s="4" customFormat="1" ht="114.95" customHeight="1">
      <c r="A135" s="41" t="s">
        <v>164</v>
      </c>
      <c r="B135" s="30" t="s">
        <v>170</v>
      </c>
      <c r="C135" s="52" t="s">
        <v>171</v>
      </c>
      <c r="D135" s="32">
        <v>1</v>
      </c>
      <c r="E135" s="33">
        <v>110</v>
      </c>
      <c r="F135" s="33">
        <v>116</v>
      </c>
      <c r="G135" s="34" t="s">
        <v>167</v>
      </c>
      <c r="H135" s="44">
        <f>0.75*0.38*0.35</f>
        <v>9.9750000000000005E-2</v>
      </c>
      <c r="I135" s="36" t="s">
        <v>74</v>
      </c>
      <c r="J135" s="58" t="s">
        <v>168</v>
      </c>
      <c r="K135" s="38" t="s">
        <v>35</v>
      </c>
      <c r="L135" s="27" t="s">
        <v>36</v>
      </c>
      <c r="M135" s="39" t="s">
        <v>172</v>
      </c>
      <c r="N135" s="40"/>
    </row>
    <row r="136" spans="1:14" s="4" customFormat="1" ht="123" customHeight="1">
      <c r="A136" s="41" t="s">
        <v>164</v>
      </c>
      <c r="B136" s="30" t="s">
        <v>173</v>
      </c>
      <c r="C136" s="52" t="s">
        <v>174</v>
      </c>
      <c r="D136" s="32">
        <v>1</v>
      </c>
      <c r="E136" s="33">
        <v>99</v>
      </c>
      <c r="F136" s="33">
        <v>93</v>
      </c>
      <c r="G136" s="34" t="s">
        <v>175</v>
      </c>
      <c r="H136" s="44">
        <f t="shared" ref="H136:H138" si="12">0.6*0.3*0.33</f>
        <v>5.9400000000000001E-2</v>
      </c>
      <c r="I136" s="36" t="s">
        <v>176</v>
      </c>
      <c r="J136" s="58" t="s">
        <v>168</v>
      </c>
      <c r="K136" s="38" t="s">
        <v>35</v>
      </c>
      <c r="L136" s="27" t="s">
        <v>36</v>
      </c>
      <c r="M136" s="39" t="s">
        <v>177</v>
      </c>
      <c r="N136" s="40"/>
    </row>
    <row r="137" spans="1:14" s="4" customFormat="1" ht="123" customHeight="1">
      <c r="A137" s="41" t="s">
        <v>164</v>
      </c>
      <c r="B137" s="30" t="s">
        <v>178</v>
      </c>
      <c r="C137" s="52" t="s">
        <v>174</v>
      </c>
      <c r="D137" s="32">
        <v>1</v>
      </c>
      <c r="E137" s="33">
        <v>99</v>
      </c>
      <c r="F137" s="33">
        <v>93</v>
      </c>
      <c r="G137" s="34" t="s">
        <v>175</v>
      </c>
      <c r="H137" s="44">
        <f t="shared" si="12"/>
        <v>5.9400000000000001E-2</v>
      </c>
      <c r="I137" s="36" t="s">
        <v>176</v>
      </c>
      <c r="J137" s="58" t="s">
        <v>168</v>
      </c>
      <c r="K137" s="38" t="s">
        <v>35</v>
      </c>
      <c r="L137" s="27" t="s">
        <v>36</v>
      </c>
      <c r="M137" s="39" t="s">
        <v>177</v>
      </c>
      <c r="N137" s="40"/>
    </row>
    <row r="138" spans="1:14" s="4" customFormat="1" ht="96" customHeight="1">
      <c r="A138" s="41" t="s">
        <v>164</v>
      </c>
      <c r="B138" s="30" t="s">
        <v>179</v>
      </c>
      <c r="C138" s="31" t="s">
        <v>180</v>
      </c>
      <c r="D138" s="32">
        <v>1</v>
      </c>
      <c r="E138" s="33">
        <v>119</v>
      </c>
      <c r="F138" s="33">
        <v>123</v>
      </c>
      <c r="G138" s="34" t="s">
        <v>175</v>
      </c>
      <c r="H138" s="44">
        <f t="shared" si="12"/>
        <v>5.9400000000000001E-2</v>
      </c>
      <c r="I138" s="36" t="s">
        <v>176</v>
      </c>
      <c r="J138" s="58" t="s">
        <v>168</v>
      </c>
      <c r="K138" s="38" t="s">
        <v>35</v>
      </c>
      <c r="L138" s="27" t="s">
        <v>36</v>
      </c>
      <c r="M138" s="39"/>
      <c r="N138" s="40"/>
    </row>
    <row r="139" spans="1:14" s="4" customFormat="1" ht="134.1" customHeight="1">
      <c r="A139" s="29" t="s">
        <v>181</v>
      </c>
      <c r="B139" s="30" t="s">
        <v>182</v>
      </c>
      <c r="C139" s="31" t="s">
        <v>183</v>
      </c>
      <c r="D139" s="32">
        <v>1</v>
      </c>
      <c r="E139" s="33">
        <v>108</v>
      </c>
      <c r="F139" s="33">
        <v>115</v>
      </c>
      <c r="G139" s="34" t="s">
        <v>184</v>
      </c>
      <c r="H139" s="35">
        <f t="shared" ref="H139:H143" si="13">0.77*0.375*0.33</f>
        <v>9.5287499999999997E-2</v>
      </c>
      <c r="I139" s="36" t="s">
        <v>185</v>
      </c>
      <c r="J139" s="80" t="s">
        <v>186</v>
      </c>
      <c r="K139" s="38" t="s">
        <v>35</v>
      </c>
      <c r="L139" s="27" t="s">
        <v>36</v>
      </c>
      <c r="M139" s="39" t="s">
        <v>187</v>
      </c>
      <c r="N139" s="40" t="s">
        <v>188</v>
      </c>
    </row>
    <row r="140" spans="1:14" s="4" customFormat="1" ht="129" customHeight="1">
      <c r="A140" s="29" t="s">
        <v>181</v>
      </c>
      <c r="B140" s="30" t="s">
        <v>189</v>
      </c>
      <c r="C140" s="31" t="s">
        <v>183</v>
      </c>
      <c r="D140" s="32">
        <v>1</v>
      </c>
      <c r="E140" s="33">
        <v>131</v>
      </c>
      <c r="F140" s="33">
        <v>138</v>
      </c>
      <c r="G140" s="34" t="s">
        <v>184</v>
      </c>
      <c r="H140" s="35">
        <f t="shared" si="13"/>
        <v>9.5287499999999997E-2</v>
      </c>
      <c r="I140" s="36" t="s">
        <v>185</v>
      </c>
      <c r="J140" s="80" t="s">
        <v>186</v>
      </c>
      <c r="K140" s="38" t="s">
        <v>35</v>
      </c>
      <c r="L140" s="27" t="s">
        <v>36</v>
      </c>
      <c r="M140" s="39" t="s">
        <v>187</v>
      </c>
      <c r="N140" s="40" t="s">
        <v>188</v>
      </c>
    </row>
    <row r="141" spans="1:14" s="4" customFormat="1" ht="123" customHeight="1">
      <c r="A141" s="29" t="s">
        <v>181</v>
      </c>
      <c r="B141" s="30" t="s">
        <v>190</v>
      </c>
      <c r="C141" s="31" t="s">
        <v>183</v>
      </c>
      <c r="D141" s="32">
        <v>1</v>
      </c>
      <c r="E141" s="33">
        <v>130</v>
      </c>
      <c r="F141" s="33">
        <v>137</v>
      </c>
      <c r="G141" s="34" t="s">
        <v>184</v>
      </c>
      <c r="H141" s="35">
        <f t="shared" si="13"/>
        <v>9.5287499999999997E-2</v>
      </c>
      <c r="I141" s="36" t="s">
        <v>185</v>
      </c>
      <c r="J141" s="80" t="s">
        <v>186</v>
      </c>
      <c r="K141" s="38" t="s">
        <v>35</v>
      </c>
      <c r="L141" s="27" t="s">
        <v>36</v>
      </c>
      <c r="M141" s="39" t="s">
        <v>187</v>
      </c>
      <c r="N141" s="40" t="s">
        <v>188</v>
      </c>
    </row>
    <row r="142" spans="1:14" s="4" customFormat="1" ht="131.1" customHeight="1">
      <c r="A142" s="29" t="s">
        <v>181</v>
      </c>
      <c r="B142" s="30" t="s">
        <v>191</v>
      </c>
      <c r="C142" s="31" t="s">
        <v>183</v>
      </c>
      <c r="D142" s="32">
        <v>1</v>
      </c>
      <c r="E142" s="33">
        <v>153</v>
      </c>
      <c r="F142" s="33">
        <v>160</v>
      </c>
      <c r="G142" s="34" t="s">
        <v>184</v>
      </c>
      <c r="H142" s="35">
        <f t="shared" si="13"/>
        <v>9.5287499999999997E-2</v>
      </c>
      <c r="I142" s="36" t="s">
        <v>185</v>
      </c>
      <c r="J142" s="80" t="s">
        <v>186</v>
      </c>
      <c r="K142" s="38" t="s">
        <v>35</v>
      </c>
      <c r="L142" s="27" t="s">
        <v>36</v>
      </c>
      <c r="M142" s="39" t="s">
        <v>187</v>
      </c>
      <c r="N142" s="40" t="s">
        <v>188</v>
      </c>
    </row>
    <row r="143" spans="1:14" s="4" customFormat="1" ht="150" customHeight="1">
      <c r="A143" s="29" t="s">
        <v>181</v>
      </c>
      <c r="B143" s="30" t="s">
        <v>192</v>
      </c>
      <c r="C143" s="31" t="s">
        <v>193</v>
      </c>
      <c r="D143" s="32">
        <v>1</v>
      </c>
      <c r="E143" s="33">
        <v>140</v>
      </c>
      <c r="F143" s="33">
        <v>147</v>
      </c>
      <c r="G143" s="34" t="s">
        <v>184</v>
      </c>
      <c r="H143" s="35">
        <f t="shared" si="13"/>
        <v>9.5287499999999997E-2</v>
      </c>
      <c r="I143" s="36" t="s">
        <v>185</v>
      </c>
      <c r="J143" s="80" t="s">
        <v>186</v>
      </c>
      <c r="K143" s="38" t="s">
        <v>35</v>
      </c>
      <c r="L143" s="27" t="s">
        <v>36</v>
      </c>
      <c r="M143" s="39" t="s">
        <v>194</v>
      </c>
      <c r="N143" s="40" t="s">
        <v>188</v>
      </c>
    </row>
    <row r="144" spans="1:14" s="4" customFormat="1" ht="123" customHeight="1">
      <c r="A144" s="41" t="s">
        <v>195</v>
      </c>
      <c r="B144" s="30" t="s">
        <v>196</v>
      </c>
      <c r="C144" s="52" t="s">
        <v>197</v>
      </c>
      <c r="D144" s="32">
        <v>1</v>
      </c>
      <c r="E144" s="33">
        <v>198</v>
      </c>
      <c r="F144" s="33">
        <v>210</v>
      </c>
      <c r="G144" s="34" t="s">
        <v>198</v>
      </c>
      <c r="H144" s="44">
        <f t="shared" ref="H144:H147" si="14">0.91*0.51*0.41</f>
        <v>0.19028100000000001</v>
      </c>
      <c r="I144" s="36" t="s">
        <v>199</v>
      </c>
      <c r="J144" s="58" t="s">
        <v>200</v>
      </c>
      <c r="K144" s="38" t="s">
        <v>35</v>
      </c>
      <c r="L144" s="27" t="s">
        <v>36</v>
      </c>
      <c r="M144" s="39" t="s">
        <v>201</v>
      </c>
      <c r="N144" s="40"/>
    </row>
    <row r="145" spans="1:14" s="4" customFormat="1" ht="123" customHeight="1">
      <c r="A145" s="41" t="s">
        <v>195</v>
      </c>
      <c r="B145" s="30" t="s">
        <v>202</v>
      </c>
      <c r="C145" s="52" t="s">
        <v>197</v>
      </c>
      <c r="D145" s="32">
        <v>1</v>
      </c>
      <c r="E145" s="33">
        <v>213</v>
      </c>
      <c r="F145" s="33">
        <v>225</v>
      </c>
      <c r="G145" s="34" t="s">
        <v>198</v>
      </c>
      <c r="H145" s="44">
        <f t="shared" si="14"/>
        <v>0.19028100000000001</v>
      </c>
      <c r="I145" s="36" t="s">
        <v>199</v>
      </c>
      <c r="J145" s="58" t="s">
        <v>200</v>
      </c>
      <c r="K145" s="38" t="s">
        <v>35</v>
      </c>
      <c r="L145" s="27" t="s">
        <v>36</v>
      </c>
      <c r="M145" s="39" t="s">
        <v>201</v>
      </c>
      <c r="N145" s="40"/>
    </row>
    <row r="146" spans="1:14" s="4" customFormat="1" ht="123" customHeight="1">
      <c r="A146" s="41" t="s">
        <v>195</v>
      </c>
      <c r="B146" s="30" t="s">
        <v>202</v>
      </c>
      <c r="C146" s="52" t="s">
        <v>197</v>
      </c>
      <c r="D146" s="32">
        <v>1</v>
      </c>
      <c r="E146" s="33">
        <v>213</v>
      </c>
      <c r="F146" s="33">
        <v>225</v>
      </c>
      <c r="G146" s="34" t="s">
        <v>198</v>
      </c>
      <c r="H146" s="44">
        <f t="shared" si="14"/>
        <v>0.19028100000000001</v>
      </c>
      <c r="I146" s="36" t="s">
        <v>199</v>
      </c>
      <c r="J146" s="58" t="s">
        <v>200</v>
      </c>
      <c r="K146" s="38" t="s">
        <v>35</v>
      </c>
      <c r="L146" s="27" t="s">
        <v>36</v>
      </c>
      <c r="M146" s="39" t="s">
        <v>201</v>
      </c>
      <c r="N146" s="40"/>
    </row>
    <row r="147" spans="1:14" s="4" customFormat="1" ht="123" customHeight="1">
      <c r="A147" s="41" t="s">
        <v>195</v>
      </c>
      <c r="B147" s="30" t="s">
        <v>203</v>
      </c>
      <c r="C147" s="52" t="s">
        <v>197</v>
      </c>
      <c r="D147" s="32">
        <v>1</v>
      </c>
      <c r="E147" s="33">
        <v>223</v>
      </c>
      <c r="F147" s="33">
        <v>235</v>
      </c>
      <c r="G147" s="34" t="s">
        <v>198</v>
      </c>
      <c r="H147" s="44">
        <f t="shared" si="14"/>
        <v>0.19028100000000001</v>
      </c>
      <c r="I147" s="36" t="s">
        <v>199</v>
      </c>
      <c r="J147" s="58" t="s">
        <v>200</v>
      </c>
      <c r="K147" s="38" t="s">
        <v>35</v>
      </c>
      <c r="L147" s="27" t="s">
        <v>36</v>
      </c>
      <c r="M147" s="39" t="s">
        <v>201</v>
      </c>
      <c r="N147" s="40"/>
    </row>
    <row r="148" spans="1:14" s="4" customFormat="1" ht="123" customHeight="1">
      <c r="A148" s="41" t="s">
        <v>204</v>
      </c>
      <c r="B148" s="52" t="s">
        <v>205</v>
      </c>
      <c r="C148" s="52" t="s">
        <v>206</v>
      </c>
      <c r="D148" s="32">
        <v>1</v>
      </c>
      <c r="E148" s="33">
        <v>122</v>
      </c>
      <c r="F148" s="33">
        <v>132</v>
      </c>
      <c r="G148" s="34" t="s">
        <v>207</v>
      </c>
      <c r="H148" s="44">
        <f t="shared" ref="H148:H157" si="15">0.86*0.41*0.39</f>
        <v>0.137514</v>
      </c>
      <c r="I148" s="36" t="s">
        <v>208</v>
      </c>
      <c r="J148" s="45" t="s">
        <v>209</v>
      </c>
      <c r="K148" s="38" t="s">
        <v>35</v>
      </c>
      <c r="L148" s="27" t="s">
        <v>36</v>
      </c>
      <c r="M148" s="47"/>
      <c r="N148" s="48"/>
    </row>
    <row r="149" spans="1:14" s="4" customFormat="1" ht="123" customHeight="1">
      <c r="A149" s="41" t="s">
        <v>204</v>
      </c>
      <c r="B149" s="52" t="s">
        <v>205</v>
      </c>
      <c r="C149" s="52" t="s">
        <v>206</v>
      </c>
      <c r="D149" s="32">
        <v>1</v>
      </c>
      <c r="E149" s="33">
        <v>122</v>
      </c>
      <c r="F149" s="33">
        <v>132</v>
      </c>
      <c r="G149" s="34" t="s">
        <v>207</v>
      </c>
      <c r="H149" s="44">
        <f t="shared" si="15"/>
        <v>0.137514</v>
      </c>
      <c r="I149" s="36" t="s">
        <v>208</v>
      </c>
      <c r="J149" s="45" t="s">
        <v>209</v>
      </c>
      <c r="K149" s="38" t="s">
        <v>35</v>
      </c>
      <c r="L149" s="27" t="s">
        <v>36</v>
      </c>
      <c r="M149" s="39"/>
      <c r="N149" s="40"/>
    </row>
    <row r="150" spans="1:14" s="4" customFormat="1" ht="123" customHeight="1">
      <c r="A150" s="41" t="s">
        <v>204</v>
      </c>
      <c r="B150" s="52" t="s">
        <v>205</v>
      </c>
      <c r="C150" s="52" t="s">
        <v>206</v>
      </c>
      <c r="D150" s="32">
        <v>1</v>
      </c>
      <c r="E150" s="33">
        <v>122</v>
      </c>
      <c r="F150" s="33">
        <v>132</v>
      </c>
      <c r="G150" s="34" t="s">
        <v>207</v>
      </c>
      <c r="H150" s="44">
        <f t="shared" si="15"/>
        <v>0.137514</v>
      </c>
      <c r="I150" s="36" t="s">
        <v>208</v>
      </c>
      <c r="J150" s="45" t="s">
        <v>209</v>
      </c>
      <c r="K150" s="38" t="s">
        <v>35</v>
      </c>
      <c r="L150" s="27" t="s">
        <v>36</v>
      </c>
      <c r="M150" s="39"/>
      <c r="N150" s="40"/>
    </row>
    <row r="151" spans="1:14" s="4" customFormat="1" ht="123" customHeight="1">
      <c r="A151" s="41" t="s">
        <v>204</v>
      </c>
      <c r="B151" s="52" t="s">
        <v>205</v>
      </c>
      <c r="C151" s="52" t="s">
        <v>206</v>
      </c>
      <c r="D151" s="32">
        <v>1</v>
      </c>
      <c r="E151" s="33">
        <v>122</v>
      </c>
      <c r="F151" s="33">
        <v>132</v>
      </c>
      <c r="G151" s="34" t="s">
        <v>207</v>
      </c>
      <c r="H151" s="44">
        <f t="shared" si="15"/>
        <v>0.137514</v>
      </c>
      <c r="I151" s="36" t="s">
        <v>208</v>
      </c>
      <c r="J151" s="45" t="s">
        <v>209</v>
      </c>
      <c r="K151" s="38" t="s">
        <v>35</v>
      </c>
      <c r="L151" s="27" t="s">
        <v>36</v>
      </c>
      <c r="M151" s="39"/>
      <c r="N151" s="40"/>
    </row>
    <row r="152" spans="1:14" s="4" customFormat="1" ht="123" customHeight="1">
      <c r="A152" s="41" t="s">
        <v>204</v>
      </c>
      <c r="B152" s="52" t="s">
        <v>205</v>
      </c>
      <c r="C152" s="52" t="s">
        <v>206</v>
      </c>
      <c r="D152" s="32">
        <v>1</v>
      </c>
      <c r="E152" s="33">
        <v>122</v>
      </c>
      <c r="F152" s="33">
        <v>132</v>
      </c>
      <c r="G152" s="34" t="s">
        <v>207</v>
      </c>
      <c r="H152" s="44">
        <f t="shared" si="15"/>
        <v>0.137514</v>
      </c>
      <c r="I152" s="36" t="s">
        <v>208</v>
      </c>
      <c r="J152" s="45" t="s">
        <v>209</v>
      </c>
      <c r="K152" s="38" t="s">
        <v>35</v>
      </c>
      <c r="L152" s="27" t="s">
        <v>36</v>
      </c>
      <c r="M152" s="39"/>
      <c r="N152" s="40"/>
    </row>
    <row r="153" spans="1:14" s="4" customFormat="1" ht="123" customHeight="1">
      <c r="A153" s="41" t="s">
        <v>204</v>
      </c>
      <c r="B153" s="52" t="s">
        <v>210</v>
      </c>
      <c r="C153" s="31" t="s">
        <v>211</v>
      </c>
      <c r="D153" s="32">
        <v>1</v>
      </c>
      <c r="E153" s="33">
        <v>142</v>
      </c>
      <c r="F153" s="33">
        <v>152</v>
      </c>
      <c r="G153" s="34" t="s">
        <v>207</v>
      </c>
      <c r="H153" s="44">
        <f t="shared" si="15"/>
        <v>0.137514</v>
      </c>
      <c r="I153" s="36" t="s">
        <v>208</v>
      </c>
      <c r="J153" s="45" t="s">
        <v>209</v>
      </c>
      <c r="K153" s="38" t="s">
        <v>35</v>
      </c>
      <c r="L153" s="27" t="s">
        <v>36</v>
      </c>
      <c r="M153" s="39"/>
      <c r="N153" s="40"/>
    </row>
    <row r="154" spans="1:14" s="4" customFormat="1" ht="123" customHeight="1">
      <c r="A154" s="41" t="s">
        <v>204</v>
      </c>
      <c r="B154" s="52" t="s">
        <v>210</v>
      </c>
      <c r="C154" s="31" t="s">
        <v>211</v>
      </c>
      <c r="D154" s="32">
        <v>1</v>
      </c>
      <c r="E154" s="33">
        <v>142</v>
      </c>
      <c r="F154" s="33">
        <v>152</v>
      </c>
      <c r="G154" s="34" t="s">
        <v>207</v>
      </c>
      <c r="H154" s="44">
        <f t="shared" si="15"/>
        <v>0.137514</v>
      </c>
      <c r="I154" s="36" t="s">
        <v>208</v>
      </c>
      <c r="J154" s="45" t="s">
        <v>209</v>
      </c>
      <c r="K154" s="38" t="s">
        <v>35</v>
      </c>
      <c r="L154" s="27" t="s">
        <v>36</v>
      </c>
      <c r="M154" s="39"/>
      <c r="N154" s="40"/>
    </row>
    <row r="155" spans="1:14" s="4" customFormat="1" ht="123" customHeight="1">
      <c r="A155" s="41" t="s">
        <v>204</v>
      </c>
      <c r="B155" s="52" t="s">
        <v>212</v>
      </c>
      <c r="C155" s="52" t="s">
        <v>213</v>
      </c>
      <c r="D155" s="32">
        <v>1</v>
      </c>
      <c r="E155" s="33">
        <v>142</v>
      </c>
      <c r="F155" s="33">
        <v>152</v>
      </c>
      <c r="G155" s="34" t="s">
        <v>207</v>
      </c>
      <c r="H155" s="44">
        <f t="shared" si="15"/>
        <v>0.137514</v>
      </c>
      <c r="I155" s="36" t="s">
        <v>208</v>
      </c>
      <c r="J155" s="45" t="s">
        <v>209</v>
      </c>
      <c r="K155" s="38" t="s">
        <v>35</v>
      </c>
      <c r="L155" s="27" t="s">
        <v>36</v>
      </c>
      <c r="M155" s="39"/>
      <c r="N155" s="40"/>
    </row>
    <row r="156" spans="1:14" s="4" customFormat="1" ht="123" customHeight="1">
      <c r="A156" s="41" t="s">
        <v>204</v>
      </c>
      <c r="B156" s="52" t="s">
        <v>212</v>
      </c>
      <c r="C156" s="52" t="s">
        <v>213</v>
      </c>
      <c r="D156" s="32">
        <v>1</v>
      </c>
      <c r="E156" s="33">
        <v>142</v>
      </c>
      <c r="F156" s="33">
        <v>152</v>
      </c>
      <c r="G156" s="34" t="s">
        <v>207</v>
      </c>
      <c r="H156" s="44">
        <f t="shared" si="15"/>
        <v>0.137514</v>
      </c>
      <c r="I156" s="36" t="s">
        <v>208</v>
      </c>
      <c r="J156" s="45" t="s">
        <v>209</v>
      </c>
      <c r="K156" s="38" t="s">
        <v>35</v>
      </c>
      <c r="L156" s="27" t="s">
        <v>36</v>
      </c>
      <c r="M156" s="39"/>
      <c r="N156" s="40"/>
    </row>
    <row r="157" spans="1:14" s="4" customFormat="1" ht="123" customHeight="1">
      <c r="A157" s="41" t="s">
        <v>204</v>
      </c>
      <c r="B157" s="52" t="s">
        <v>212</v>
      </c>
      <c r="C157" s="52" t="s">
        <v>213</v>
      </c>
      <c r="D157" s="32">
        <v>1</v>
      </c>
      <c r="E157" s="33">
        <v>142</v>
      </c>
      <c r="F157" s="33">
        <v>152</v>
      </c>
      <c r="G157" s="34" t="s">
        <v>207</v>
      </c>
      <c r="H157" s="44">
        <f t="shared" si="15"/>
        <v>0.137514</v>
      </c>
      <c r="I157" s="36" t="s">
        <v>208</v>
      </c>
      <c r="J157" s="45" t="s">
        <v>209</v>
      </c>
      <c r="K157" s="38" t="s">
        <v>35</v>
      </c>
      <c r="L157" s="27" t="s">
        <v>36</v>
      </c>
      <c r="M157" s="39"/>
      <c r="N157" s="40"/>
    </row>
    <row r="158" spans="1:14" s="4" customFormat="1" ht="123" customHeight="1">
      <c r="A158" s="41" t="s">
        <v>214</v>
      </c>
      <c r="B158" s="30" t="s">
        <v>215</v>
      </c>
      <c r="C158" s="42" t="s">
        <v>42</v>
      </c>
      <c r="D158" s="43">
        <v>1</v>
      </c>
      <c r="E158" s="33">
        <v>83</v>
      </c>
      <c r="F158" s="33">
        <v>88</v>
      </c>
      <c r="G158" s="34" t="s">
        <v>216</v>
      </c>
      <c r="H158" s="44">
        <f t="shared" ref="H158:H160" si="16">0.67*0.365*0.305</f>
        <v>7.4587749999999994E-2</v>
      </c>
      <c r="I158" s="36" t="s">
        <v>217</v>
      </c>
      <c r="J158" s="45" t="s">
        <v>45</v>
      </c>
      <c r="K158" s="46" t="s">
        <v>35</v>
      </c>
      <c r="L158" s="27" t="s">
        <v>36</v>
      </c>
      <c r="M158" s="47"/>
      <c r="N158" s="48"/>
    </row>
    <row r="159" spans="1:14" s="4" customFormat="1" ht="123" customHeight="1">
      <c r="A159" s="41" t="s">
        <v>214</v>
      </c>
      <c r="B159" s="30" t="s">
        <v>218</v>
      </c>
      <c r="C159" s="42" t="s">
        <v>42</v>
      </c>
      <c r="D159" s="43">
        <v>1</v>
      </c>
      <c r="E159" s="33">
        <v>93</v>
      </c>
      <c r="F159" s="33">
        <v>98</v>
      </c>
      <c r="G159" s="34" t="s">
        <v>216</v>
      </c>
      <c r="H159" s="44">
        <f t="shared" si="16"/>
        <v>7.4587749999999994E-2</v>
      </c>
      <c r="I159" s="36" t="s">
        <v>217</v>
      </c>
      <c r="J159" s="45" t="s">
        <v>45</v>
      </c>
      <c r="K159" s="46" t="s">
        <v>35</v>
      </c>
      <c r="L159" s="27" t="s">
        <v>36</v>
      </c>
      <c r="M159" s="47"/>
      <c r="N159" s="48"/>
    </row>
    <row r="160" spans="1:14" s="4" customFormat="1" ht="123" customHeight="1">
      <c r="A160" s="41" t="s">
        <v>214</v>
      </c>
      <c r="B160" s="30" t="s">
        <v>219</v>
      </c>
      <c r="C160" s="42" t="s">
        <v>42</v>
      </c>
      <c r="D160" s="43">
        <v>1</v>
      </c>
      <c r="E160" s="33">
        <v>103</v>
      </c>
      <c r="F160" s="33">
        <v>108</v>
      </c>
      <c r="G160" s="34" t="s">
        <v>216</v>
      </c>
      <c r="H160" s="44">
        <f t="shared" si="16"/>
        <v>7.4587749999999994E-2</v>
      </c>
      <c r="I160" s="36" t="s">
        <v>217</v>
      </c>
      <c r="J160" s="45" t="s">
        <v>45</v>
      </c>
      <c r="K160" s="46" t="s">
        <v>35</v>
      </c>
      <c r="L160" s="27" t="s">
        <v>36</v>
      </c>
      <c r="M160" s="47"/>
      <c r="N160" s="48"/>
    </row>
    <row r="161" spans="1:14" s="4" customFormat="1" ht="123" customHeight="1">
      <c r="A161" s="41" t="s">
        <v>220</v>
      </c>
      <c r="B161" s="81" t="s">
        <v>221</v>
      </c>
      <c r="C161" s="42" t="s">
        <v>222</v>
      </c>
      <c r="D161" s="43">
        <v>1</v>
      </c>
      <c r="E161" s="33">
        <v>130</v>
      </c>
      <c r="F161" s="33">
        <v>139</v>
      </c>
      <c r="G161" s="34" t="s">
        <v>223</v>
      </c>
      <c r="H161" s="44">
        <f t="shared" ref="H161:H182" si="17">0.71*0.45*0.46</f>
        <v>0.14696999999999999</v>
      </c>
      <c r="I161" s="36" t="s">
        <v>224</v>
      </c>
      <c r="J161" s="82" t="s">
        <v>225</v>
      </c>
      <c r="K161" s="46" t="s">
        <v>35</v>
      </c>
      <c r="L161" s="50" t="s">
        <v>36</v>
      </c>
      <c r="M161" s="51" t="s">
        <v>226</v>
      </c>
      <c r="N161" s="48"/>
    </row>
    <row r="162" spans="1:14" s="4" customFormat="1" ht="123" customHeight="1">
      <c r="A162" s="41" t="s">
        <v>220</v>
      </c>
      <c r="B162" s="81" t="s">
        <v>221</v>
      </c>
      <c r="C162" s="42" t="s">
        <v>222</v>
      </c>
      <c r="D162" s="43">
        <v>1</v>
      </c>
      <c r="E162" s="33">
        <v>130</v>
      </c>
      <c r="F162" s="33">
        <v>139</v>
      </c>
      <c r="G162" s="34" t="s">
        <v>223</v>
      </c>
      <c r="H162" s="44">
        <f t="shared" si="17"/>
        <v>0.14696999999999999</v>
      </c>
      <c r="I162" s="36" t="s">
        <v>224</v>
      </c>
      <c r="J162" s="82" t="s">
        <v>225</v>
      </c>
      <c r="K162" s="46" t="s">
        <v>35</v>
      </c>
      <c r="L162" s="50" t="s">
        <v>36</v>
      </c>
      <c r="M162" s="51" t="s">
        <v>226</v>
      </c>
      <c r="N162" s="48"/>
    </row>
    <row r="163" spans="1:14" s="4" customFormat="1" ht="123" customHeight="1">
      <c r="A163" s="41" t="s">
        <v>220</v>
      </c>
      <c r="B163" s="81" t="s">
        <v>227</v>
      </c>
      <c r="C163" s="42" t="s">
        <v>222</v>
      </c>
      <c r="D163" s="43">
        <v>1</v>
      </c>
      <c r="E163" s="33">
        <v>146</v>
      </c>
      <c r="F163" s="33">
        <v>155</v>
      </c>
      <c r="G163" s="34" t="s">
        <v>223</v>
      </c>
      <c r="H163" s="44">
        <f t="shared" si="17"/>
        <v>0.14696999999999999</v>
      </c>
      <c r="I163" s="36" t="s">
        <v>224</v>
      </c>
      <c r="J163" s="82" t="s">
        <v>225</v>
      </c>
      <c r="K163" s="46" t="s">
        <v>35</v>
      </c>
      <c r="L163" s="50" t="s">
        <v>36</v>
      </c>
      <c r="M163" s="51" t="s">
        <v>226</v>
      </c>
      <c r="N163" s="48"/>
    </row>
    <row r="164" spans="1:14" s="4" customFormat="1" ht="123" customHeight="1">
      <c r="A164" s="41" t="s">
        <v>220</v>
      </c>
      <c r="B164" s="81" t="s">
        <v>227</v>
      </c>
      <c r="C164" s="42" t="s">
        <v>222</v>
      </c>
      <c r="D164" s="43">
        <v>1</v>
      </c>
      <c r="E164" s="33">
        <v>146</v>
      </c>
      <c r="F164" s="33">
        <v>155</v>
      </c>
      <c r="G164" s="34" t="s">
        <v>223</v>
      </c>
      <c r="H164" s="44">
        <f t="shared" si="17"/>
        <v>0.14696999999999999</v>
      </c>
      <c r="I164" s="36" t="s">
        <v>224</v>
      </c>
      <c r="J164" s="82" t="s">
        <v>225</v>
      </c>
      <c r="K164" s="46" t="s">
        <v>35</v>
      </c>
      <c r="L164" s="50" t="s">
        <v>36</v>
      </c>
      <c r="M164" s="51" t="s">
        <v>226</v>
      </c>
      <c r="N164" s="48"/>
    </row>
    <row r="165" spans="1:14" s="4" customFormat="1" ht="123" customHeight="1">
      <c r="A165" s="41" t="s">
        <v>220</v>
      </c>
      <c r="B165" s="83" t="s">
        <v>228</v>
      </c>
      <c r="C165" s="42" t="s">
        <v>222</v>
      </c>
      <c r="D165" s="43">
        <v>1</v>
      </c>
      <c r="E165" s="33">
        <v>140</v>
      </c>
      <c r="F165" s="33">
        <v>149</v>
      </c>
      <c r="G165" s="34" t="s">
        <v>223</v>
      </c>
      <c r="H165" s="44">
        <f t="shared" si="17"/>
        <v>0.14696999999999999</v>
      </c>
      <c r="I165" s="36" t="s">
        <v>224</v>
      </c>
      <c r="J165" s="82" t="s">
        <v>229</v>
      </c>
      <c r="K165" s="46" t="s">
        <v>35</v>
      </c>
      <c r="L165" s="50" t="s">
        <v>36</v>
      </c>
      <c r="M165" s="51" t="s">
        <v>226</v>
      </c>
      <c r="N165" s="48"/>
    </row>
    <row r="166" spans="1:14" s="4" customFormat="1" ht="123" customHeight="1">
      <c r="A166" s="41" t="s">
        <v>220</v>
      </c>
      <c r="B166" s="83" t="s">
        <v>228</v>
      </c>
      <c r="C166" s="42" t="s">
        <v>222</v>
      </c>
      <c r="D166" s="43">
        <v>1</v>
      </c>
      <c r="E166" s="33">
        <v>140</v>
      </c>
      <c r="F166" s="33">
        <v>149</v>
      </c>
      <c r="G166" s="34" t="s">
        <v>223</v>
      </c>
      <c r="H166" s="44">
        <f t="shared" si="17"/>
        <v>0.14696999999999999</v>
      </c>
      <c r="I166" s="36" t="s">
        <v>224</v>
      </c>
      <c r="J166" s="82" t="s">
        <v>229</v>
      </c>
      <c r="K166" s="46" t="s">
        <v>35</v>
      </c>
      <c r="L166" s="50" t="s">
        <v>36</v>
      </c>
      <c r="M166" s="51" t="s">
        <v>226</v>
      </c>
      <c r="N166" s="48"/>
    </row>
    <row r="167" spans="1:14" s="4" customFormat="1" ht="123" customHeight="1">
      <c r="A167" s="41" t="s">
        <v>220</v>
      </c>
      <c r="B167" s="83" t="s">
        <v>230</v>
      </c>
      <c r="C167" s="42" t="s">
        <v>222</v>
      </c>
      <c r="D167" s="43">
        <v>1</v>
      </c>
      <c r="E167" s="33">
        <v>156</v>
      </c>
      <c r="F167" s="33">
        <v>165</v>
      </c>
      <c r="G167" s="34" t="s">
        <v>223</v>
      </c>
      <c r="H167" s="44">
        <f t="shared" si="17"/>
        <v>0.14696999999999999</v>
      </c>
      <c r="I167" s="36" t="s">
        <v>224</v>
      </c>
      <c r="J167" s="82" t="s">
        <v>229</v>
      </c>
      <c r="K167" s="46" t="s">
        <v>35</v>
      </c>
      <c r="L167" s="50" t="s">
        <v>36</v>
      </c>
      <c r="M167" s="51" t="s">
        <v>226</v>
      </c>
      <c r="N167" s="48"/>
    </row>
    <row r="168" spans="1:14" s="4" customFormat="1" ht="123" customHeight="1">
      <c r="A168" s="41" t="s">
        <v>220</v>
      </c>
      <c r="B168" s="83" t="s">
        <v>230</v>
      </c>
      <c r="C168" s="42" t="s">
        <v>222</v>
      </c>
      <c r="D168" s="43">
        <v>1</v>
      </c>
      <c r="E168" s="33">
        <v>156</v>
      </c>
      <c r="F168" s="33">
        <v>165</v>
      </c>
      <c r="G168" s="34" t="s">
        <v>223</v>
      </c>
      <c r="H168" s="44">
        <f t="shared" si="17"/>
        <v>0.14696999999999999</v>
      </c>
      <c r="I168" s="36" t="s">
        <v>224</v>
      </c>
      <c r="J168" s="82" t="s">
        <v>229</v>
      </c>
      <c r="K168" s="46" t="s">
        <v>35</v>
      </c>
      <c r="L168" s="50" t="s">
        <v>36</v>
      </c>
      <c r="M168" s="51" t="s">
        <v>226</v>
      </c>
      <c r="N168" s="48"/>
    </row>
    <row r="169" spans="1:14" s="4" customFormat="1" ht="123" customHeight="1">
      <c r="A169" s="41" t="s">
        <v>220</v>
      </c>
      <c r="B169" s="30" t="s">
        <v>231</v>
      </c>
      <c r="C169" s="42" t="s">
        <v>232</v>
      </c>
      <c r="D169" s="43">
        <v>1</v>
      </c>
      <c r="E169" s="33">
        <v>140</v>
      </c>
      <c r="F169" s="33">
        <v>149</v>
      </c>
      <c r="G169" s="34" t="s">
        <v>223</v>
      </c>
      <c r="H169" s="44">
        <f t="shared" si="17"/>
        <v>0.14696999999999999</v>
      </c>
      <c r="I169" s="36" t="s">
        <v>224</v>
      </c>
      <c r="J169" s="82" t="s">
        <v>225</v>
      </c>
      <c r="K169" s="46" t="s">
        <v>35</v>
      </c>
      <c r="L169" s="50" t="s">
        <v>36</v>
      </c>
      <c r="M169" s="51" t="s">
        <v>226</v>
      </c>
      <c r="N169" s="48"/>
    </row>
    <row r="170" spans="1:14" s="4" customFormat="1" ht="123" customHeight="1">
      <c r="A170" s="41" t="s">
        <v>220</v>
      </c>
      <c r="B170" s="30" t="s">
        <v>231</v>
      </c>
      <c r="C170" s="42" t="s">
        <v>232</v>
      </c>
      <c r="D170" s="43">
        <v>1</v>
      </c>
      <c r="E170" s="33">
        <v>140</v>
      </c>
      <c r="F170" s="33">
        <v>149</v>
      </c>
      <c r="G170" s="34" t="s">
        <v>223</v>
      </c>
      <c r="H170" s="44">
        <f t="shared" si="17"/>
        <v>0.14696999999999999</v>
      </c>
      <c r="I170" s="36" t="s">
        <v>224</v>
      </c>
      <c r="J170" s="82" t="s">
        <v>225</v>
      </c>
      <c r="K170" s="46" t="s">
        <v>35</v>
      </c>
      <c r="L170" s="50" t="s">
        <v>36</v>
      </c>
      <c r="M170" s="51" t="s">
        <v>226</v>
      </c>
      <c r="N170" s="48"/>
    </row>
    <row r="171" spans="1:14" s="4" customFormat="1" ht="123" customHeight="1">
      <c r="A171" s="41" t="s">
        <v>220</v>
      </c>
      <c r="B171" s="30" t="s">
        <v>233</v>
      </c>
      <c r="C171" s="42" t="s">
        <v>232</v>
      </c>
      <c r="D171" s="43">
        <v>1</v>
      </c>
      <c r="E171" s="33">
        <v>156</v>
      </c>
      <c r="F171" s="33">
        <v>165</v>
      </c>
      <c r="G171" s="34" t="s">
        <v>223</v>
      </c>
      <c r="H171" s="44">
        <f t="shared" si="17"/>
        <v>0.14696999999999999</v>
      </c>
      <c r="I171" s="36" t="s">
        <v>224</v>
      </c>
      <c r="J171" s="82" t="s">
        <v>225</v>
      </c>
      <c r="K171" s="46" t="s">
        <v>35</v>
      </c>
      <c r="L171" s="50" t="s">
        <v>36</v>
      </c>
      <c r="M171" s="51" t="s">
        <v>226</v>
      </c>
      <c r="N171" s="48"/>
    </row>
    <row r="172" spans="1:14" s="4" customFormat="1" ht="123" customHeight="1">
      <c r="A172" s="41" t="s">
        <v>220</v>
      </c>
      <c r="B172" s="30" t="s">
        <v>234</v>
      </c>
      <c r="C172" s="42" t="s">
        <v>232</v>
      </c>
      <c r="D172" s="43">
        <v>1</v>
      </c>
      <c r="E172" s="33">
        <v>146</v>
      </c>
      <c r="F172" s="33">
        <v>155</v>
      </c>
      <c r="G172" s="34" t="s">
        <v>235</v>
      </c>
      <c r="H172" s="44">
        <f t="shared" si="17"/>
        <v>0.14696999999999999</v>
      </c>
      <c r="I172" s="36" t="s">
        <v>224</v>
      </c>
      <c r="J172" s="82" t="s">
        <v>229</v>
      </c>
      <c r="K172" s="46" t="s">
        <v>35</v>
      </c>
      <c r="L172" s="50" t="s">
        <v>36</v>
      </c>
      <c r="M172" s="51" t="s">
        <v>226</v>
      </c>
      <c r="N172" s="48"/>
    </row>
    <row r="173" spans="1:14" s="4" customFormat="1" ht="123" customHeight="1">
      <c r="A173" s="41" t="s">
        <v>220</v>
      </c>
      <c r="B173" s="30" t="s">
        <v>234</v>
      </c>
      <c r="C173" s="42" t="s">
        <v>232</v>
      </c>
      <c r="D173" s="43">
        <v>1</v>
      </c>
      <c r="E173" s="33">
        <v>146</v>
      </c>
      <c r="F173" s="33">
        <v>155</v>
      </c>
      <c r="G173" s="34" t="s">
        <v>235</v>
      </c>
      <c r="H173" s="44">
        <f t="shared" si="17"/>
        <v>0.14696999999999999</v>
      </c>
      <c r="I173" s="36" t="s">
        <v>224</v>
      </c>
      <c r="J173" s="82" t="s">
        <v>229</v>
      </c>
      <c r="K173" s="46" t="s">
        <v>35</v>
      </c>
      <c r="L173" s="50" t="s">
        <v>36</v>
      </c>
      <c r="M173" s="51" t="s">
        <v>226</v>
      </c>
      <c r="N173" s="48"/>
    </row>
    <row r="174" spans="1:14" s="4" customFormat="1" ht="123" customHeight="1">
      <c r="A174" s="41" t="s">
        <v>220</v>
      </c>
      <c r="B174" s="30" t="s">
        <v>236</v>
      </c>
      <c r="C174" s="42" t="s">
        <v>232</v>
      </c>
      <c r="D174" s="43">
        <v>1</v>
      </c>
      <c r="E174" s="33">
        <v>165</v>
      </c>
      <c r="F174" s="33">
        <v>174</v>
      </c>
      <c r="G174" s="34" t="s">
        <v>235</v>
      </c>
      <c r="H174" s="44">
        <f t="shared" si="17"/>
        <v>0.14696999999999999</v>
      </c>
      <c r="I174" s="36" t="s">
        <v>224</v>
      </c>
      <c r="J174" s="82" t="s">
        <v>229</v>
      </c>
      <c r="K174" s="46" t="s">
        <v>35</v>
      </c>
      <c r="L174" s="50" t="s">
        <v>36</v>
      </c>
      <c r="M174" s="51" t="s">
        <v>226</v>
      </c>
      <c r="N174" s="48"/>
    </row>
    <row r="175" spans="1:14" s="4" customFormat="1" ht="123" customHeight="1">
      <c r="A175" s="41" t="s">
        <v>220</v>
      </c>
      <c r="B175" s="30" t="s">
        <v>237</v>
      </c>
      <c r="C175" s="42" t="s">
        <v>238</v>
      </c>
      <c r="D175" s="43">
        <v>1</v>
      </c>
      <c r="E175" s="33">
        <v>140</v>
      </c>
      <c r="F175" s="33">
        <v>149</v>
      </c>
      <c r="G175" s="34" t="s">
        <v>223</v>
      </c>
      <c r="H175" s="44">
        <f t="shared" si="17"/>
        <v>0.14696999999999999</v>
      </c>
      <c r="I175" s="36" t="s">
        <v>224</v>
      </c>
      <c r="J175" s="82" t="s">
        <v>225</v>
      </c>
      <c r="K175" s="46" t="s">
        <v>35</v>
      </c>
      <c r="L175" s="50" t="s">
        <v>36</v>
      </c>
      <c r="M175" s="51" t="s">
        <v>226</v>
      </c>
      <c r="N175" s="48"/>
    </row>
    <row r="176" spans="1:14" s="4" customFormat="1" ht="123" customHeight="1">
      <c r="A176" s="41" t="s">
        <v>220</v>
      </c>
      <c r="B176" s="30" t="s">
        <v>237</v>
      </c>
      <c r="C176" s="42" t="s">
        <v>238</v>
      </c>
      <c r="D176" s="43">
        <v>1</v>
      </c>
      <c r="E176" s="33">
        <v>140</v>
      </c>
      <c r="F176" s="33">
        <v>149</v>
      </c>
      <c r="G176" s="34" t="s">
        <v>223</v>
      </c>
      <c r="H176" s="44">
        <f t="shared" si="17"/>
        <v>0.14696999999999999</v>
      </c>
      <c r="I176" s="36" t="s">
        <v>224</v>
      </c>
      <c r="J176" s="82" t="s">
        <v>225</v>
      </c>
      <c r="K176" s="46" t="s">
        <v>35</v>
      </c>
      <c r="L176" s="50" t="s">
        <v>36</v>
      </c>
      <c r="M176" s="51" t="s">
        <v>226</v>
      </c>
      <c r="N176" s="48"/>
    </row>
    <row r="177" spans="1:14" s="4" customFormat="1" ht="123" customHeight="1">
      <c r="A177" s="41" t="s">
        <v>220</v>
      </c>
      <c r="B177" s="30" t="s">
        <v>239</v>
      </c>
      <c r="C177" s="42" t="s">
        <v>238</v>
      </c>
      <c r="D177" s="43">
        <v>1</v>
      </c>
      <c r="E177" s="33">
        <v>156</v>
      </c>
      <c r="F177" s="33">
        <v>165</v>
      </c>
      <c r="G177" s="34" t="s">
        <v>223</v>
      </c>
      <c r="H177" s="44">
        <f t="shared" si="17"/>
        <v>0.14696999999999999</v>
      </c>
      <c r="I177" s="36" t="s">
        <v>224</v>
      </c>
      <c r="J177" s="82" t="s">
        <v>225</v>
      </c>
      <c r="K177" s="46" t="s">
        <v>35</v>
      </c>
      <c r="L177" s="50" t="s">
        <v>36</v>
      </c>
      <c r="M177" s="51" t="s">
        <v>226</v>
      </c>
      <c r="N177" s="48"/>
    </row>
    <row r="178" spans="1:14" s="4" customFormat="1" ht="123" customHeight="1">
      <c r="A178" s="41" t="s">
        <v>220</v>
      </c>
      <c r="B178" s="30" t="s">
        <v>239</v>
      </c>
      <c r="C178" s="42" t="s">
        <v>238</v>
      </c>
      <c r="D178" s="43">
        <v>1</v>
      </c>
      <c r="E178" s="33">
        <v>156</v>
      </c>
      <c r="F178" s="33">
        <v>165</v>
      </c>
      <c r="G178" s="34" t="s">
        <v>223</v>
      </c>
      <c r="H178" s="44">
        <f t="shared" si="17"/>
        <v>0.14696999999999999</v>
      </c>
      <c r="I178" s="36" t="s">
        <v>224</v>
      </c>
      <c r="J178" s="82" t="s">
        <v>225</v>
      </c>
      <c r="K178" s="46" t="s">
        <v>35</v>
      </c>
      <c r="L178" s="50" t="s">
        <v>36</v>
      </c>
      <c r="M178" s="51" t="s">
        <v>226</v>
      </c>
      <c r="N178" s="48"/>
    </row>
    <row r="179" spans="1:14" s="4" customFormat="1" ht="123" customHeight="1">
      <c r="A179" s="41" t="s">
        <v>220</v>
      </c>
      <c r="B179" s="30" t="s">
        <v>240</v>
      </c>
      <c r="C179" s="42" t="s">
        <v>238</v>
      </c>
      <c r="D179" s="43">
        <v>1</v>
      </c>
      <c r="E179" s="33">
        <v>146</v>
      </c>
      <c r="F179" s="33">
        <v>155</v>
      </c>
      <c r="G179" s="34" t="s">
        <v>235</v>
      </c>
      <c r="H179" s="44">
        <f t="shared" si="17"/>
        <v>0.14696999999999999</v>
      </c>
      <c r="I179" s="36" t="s">
        <v>224</v>
      </c>
      <c r="J179" s="82" t="s">
        <v>229</v>
      </c>
      <c r="K179" s="46" t="s">
        <v>35</v>
      </c>
      <c r="L179" s="50" t="s">
        <v>36</v>
      </c>
      <c r="M179" s="51" t="s">
        <v>226</v>
      </c>
      <c r="N179" s="48"/>
    </row>
    <row r="180" spans="1:14" s="4" customFormat="1" ht="123" customHeight="1">
      <c r="A180" s="41" t="s">
        <v>220</v>
      </c>
      <c r="B180" s="30" t="s">
        <v>240</v>
      </c>
      <c r="C180" s="42" t="s">
        <v>238</v>
      </c>
      <c r="D180" s="43">
        <v>1</v>
      </c>
      <c r="E180" s="33">
        <v>146</v>
      </c>
      <c r="F180" s="33">
        <v>155</v>
      </c>
      <c r="G180" s="34" t="s">
        <v>235</v>
      </c>
      <c r="H180" s="44">
        <f t="shared" si="17"/>
        <v>0.14696999999999999</v>
      </c>
      <c r="I180" s="36" t="s">
        <v>224</v>
      </c>
      <c r="J180" s="82" t="s">
        <v>229</v>
      </c>
      <c r="K180" s="46" t="s">
        <v>35</v>
      </c>
      <c r="L180" s="50" t="s">
        <v>36</v>
      </c>
      <c r="M180" s="51" t="s">
        <v>226</v>
      </c>
      <c r="N180" s="48"/>
    </row>
    <row r="181" spans="1:14" s="4" customFormat="1" ht="123" customHeight="1">
      <c r="A181" s="41" t="s">
        <v>220</v>
      </c>
      <c r="B181" s="30" t="s">
        <v>241</v>
      </c>
      <c r="C181" s="42" t="s">
        <v>238</v>
      </c>
      <c r="D181" s="43">
        <v>1</v>
      </c>
      <c r="E181" s="33">
        <v>165</v>
      </c>
      <c r="F181" s="33">
        <v>174</v>
      </c>
      <c r="G181" s="34" t="s">
        <v>235</v>
      </c>
      <c r="H181" s="44">
        <f t="shared" si="17"/>
        <v>0.14696999999999999</v>
      </c>
      <c r="I181" s="36" t="s">
        <v>224</v>
      </c>
      <c r="J181" s="82" t="s">
        <v>229</v>
      </c>
      <c r="K181" s="46" t="s">
        <v>35</v>
      </c>
      <c r="L181" s="50" t="s">
        <v>36</v>
      </c>
      <c r="M181" s="51" t="s">
        <v>226</v>
      </c>
      <c r="N181" s="48"/>
    </row>
    <row r="182" spans="1:14" s="4" customFormat="1" ht="123" customHeight="1">
      <c r="A182" s="41" t="s">
        <v>220</v>
      </c>
      <c r="B182" s="30" t="s">
        <v>241</v>
      </c>
      <c r="C182" s="42" t="s">
        <v>238</v>
      </c>
      <c r="D182" s="43">
        <v>1</v>
      </c>
      <c r="E182" s="33">
        <v>165</v>
      </c>
      <c r="F182" s="33">
        <v>174</v>
      </c>
      <c r="G182" s="34" t="s">
        <v>235</v>
      </c>
      <c r="H182" s="44">
        <f t="shared" si="17"/>
        <v>0.14696999999999999</v>
      </c>
      <c r="I182" s="36" t="s">
        <v>224</v>
      </c>
      <c r="J182" s="82" t="s">
        <v>229</v>
      </c>
      <c r="K182" s="46" t="s">
        <v>35</v>
      </c>
      <c r="L182" s="50" t="s">
        <v>36</v>
      </c>
      <c r="M182" s="51" t="s">
        <v>226</v>
      </c>
      <c r="N182" s="48"/>
    </row>
    <row r="183" spans="1:14" s="4" customFormat="1" ht="123" customHeight="1">
      <c r="A183" s="41" t="s">
        <v>40</v>
      </c>
      <c r="B183" s="30" t="s">
        <v>106</v>
      </c>
      <c r="C183" s="42" t="s">
        <v>242</v>
      </c>
      <c r="D183" s="43">
        <v>1</v>
      </c>
      <c r="E183" s="33">
        <v>98</v>
      </c>
      <c r="F183" s="33">
        <v>104</v>
      </c>
      <c r="G183" s="34" t="s">
        <v>243</v>
      </c>
      <c r="H183" s="44">
        <f t="shared" ref="H183:H189" si="18">0.74*0.39*0.34</f>
        <v>9.8124000000000003E-2</v>
      </c>
      <c r="I183" s="36" t="s">
        <v>244</v>
      </c>
      <c r="J183" s="45" t="s">
        <v>45</v>
      </c>
      <c r="K183" s="46" t="s">
        <v>35</v>
      </c>
      <c r="L183" s="27" t="s">
        <v>36</v>
      </c>
      <c r="M183" s="47"/>
      <c r="N183" s="48"/>
    </row>
    <row r="184" spans="1:14" s="4" customFormat="1" ht="123" customHeight="1">
      <c r="A184" s="41" t="s">
        <v>40</v>
      </c>
      <c r="B184" s="30" t="s">
        <v>106</v>
      </c>
      <c r="C184" s="42" t="s">
        <v>242</v>
      </c>
      <c r="D184" s="43">
        <v>1</v>
      </c>
      <c r="E184" s="33">
        <v>98</v>
      </c>
      <c r="F184" s="33">
        <v>104</v>
      </c>
      <c r="G184" s="34" t="s">
        <v>243</v>
      </c>
      <c r="H184" s="44">
        <f t="shared" si="18"/>
        <v>9.8124000000000003E-2</v>
      </c>
      <c r="I184" s="36" t="s">
        <v>244</v>
      </c>
      <c r="J184" s="45" t="s">
        <v>45</v>
      </c>
      <c r="K184" s="46" t="s">
        <v>35</v>
      </c>
      <c r="L184" s="27" t="s">
        <v>36</v>
      </c>
      <c r="M184" s="47"/>
      <c r="N184" s="48"/>
    </row>
    <row r="185" spans="1:14" s="4" customFormat="1" ht="123" customHeight="1">
      <c r="A185" s="41" t="s">
        <v>40</v>
      </c>
      <c r="B185" s="30" t="s">
        <v>106</v>
      </c>
      <c r="C185" s="42" t="s">
        <v>242</v>
      </c>
      <c r="D185" s="43">
        <v>1</v>
      </c>
      <c r="E185" s="33">
        <v>98</v>
      </c>
      <c r="F185" s="33">
        <v>104</v>
      </c>
      <c r="G185" s="34" t="s">
        <v>243</v>
      </c>
      <c r="H185" s="44">
        <f t="shared" si="18"/>
        <v>9.8124000000000003E-2</v>
      </c>
      <c r="I185" s="36" t="s">
        <v>244</v>
      </c>
      <c r="J185" s="45" t="s">
        <v>45</v>
      </c>
      <c r="K185" s="46" t="s">
        <v>35</v>
      </c>
      <c r="L185" s="27" t="s">
        <v>36</v>
      </c>
      <c r="M185" s="47"/>
      <c r="N185" s="48"/>
    </row>
    <row r="186" spans="1:14" s="4" customFormat="1" ht="123" customHeight="1">
      <c r="A186" s="41" t="s">
        <v>40</v>
      </c>
      <c r="B186" s="30" t="s">
        <v>106</v>
      </c>
      <c r="C186" s="42" t="s">
        <v>242</v>
      </c>
      <c r="D186" s="43">
        <v>1</v>
      </c>
      <c r="E186" s="33">
        <v>98</v>
      </c>
      <c r="F186" s="33">
        <v>104</v>
      </c>
      <c r="G186" s="34" t="s">
        <v>243</v>
      </c>
      <c r="H186" s="44">
        <f t="shared" si="18"/>
        <v>9.8124000000000003E-2</v>
      </c>
      <c r="I186" s="36" t="s">
        <v>244</v>
      </c>
      <c r="J186" s="45" t="s">
        <v>45</v>
      </c>
      <c r="K186" s="46" t="s">
        <v>35</v>
      </c>
      <c r="L186" s="27" t="s">
        <v>36</v>
      </c>
      <c r="M186" s="47"/>
      <c r="N186" s="48"/>
    </row>
    <row r="187" spans="1:14" s="4" customFormat="1" ht="123" customHeight="1">
      <c r="A187" s="41" t="s">
        <v>40</v>
      </c>
      <c r="B187" s="30" t="s">
        <v>245</v>
      </c>
      <c r="C187" s="42" t="s">
        <v>246</v>
      </c>
      <c r="D187" s="43">
        <v>1</v>
      </c>
      <c r="E187" s="33">
        <v>108</v>
      </c>
      <c r="F187" s="33">
        <v>114</v>
      </c>
      <c r="G187" s="34" t="s">
        <v>243</v>
      </c>
      <c r="H187" s="44">
        <f t="shared" si="18"/>
        <v>9.8124000000000003E-2</v>
      </c>
      <c r="I187" s="36" t="s">
        <v>244</v>
      </c>
      <c r="J187" s="45" t="s">
        <v>45</v>
      </c>
      <c r="K187" s="46" t="s">
        <v>35</v>
      </c>
      <c r="L187" s="27" t="s">
        <v>36</v>
      </c>
      <c r="M187" s="47"/>
      <c r="N187" s="48"/>
    </row>
    <row r="188" spans="1:14" s="4" customFormat="1" ht="123" customHeight="1">
      <c r="A188" s="41" t="s">
        <v>40</v>
      </c>
      <c r="B188" s="30" t="s">
        <v>245</v>
      </c>
      <c r="C188" s="42" t="s">
        <v>246</v>
      </c>
      <c r="D188" s="43">
        <v>1</v>
      </c>
      <c r="E188" s="33">
        <v>108</v>
      </c>
      <c r="F188" s="33">
        <v>114</v>
      </c>
      <c r="G188" s="34" t="s">
        <v>243</v>
      </c>
      <c r="H188" s="44">
        <f t="shared" si="18"/>
        <v>9.8124000000000003E-2</v>
      </c>
      <c r="I188" s="36" t="s">
        <v>244</v>
      </c>
      <c r="J188" s="45" t="s">
        <v>45</v>
      </c>
      <c r="K188" s="46" t="s">
        <v>35</v>
      </c>
      <c r="L188" s="27" t="s">
        <v>36</v>
      </c>
      <c r="M188" s="47"/>
      <c r="N188" s="48"/>
    </row>
    <row r="189" spans="1:14" s="4" customFormat="1" ht="123" customHeight="1">
      <c r="A189" s="41" t="s">
        <v>40</v>
      </c>
      <c r="B189" s="30" t="s">
        <v>245</v>
      </c>
      <c r="C189" s="42" t="s">
        <v>246</v>
      </c>
      <c r="D189" s="43">
        <v>1</v>
      </c>
      <c r="E189" s="33">
        <v>108</v>
      </c>
      <c r="F189" s="33">
        <v>114</v>
      </c>
      <c r="G189" s="34" t="s">
        <v>243</v>
      </c>
      <c r="H189" s="44">
        <f t="shared" si="18"/>
        <v>9.8124000000000003E-2</v>
      </c>
      <c r="I189" s="36" t="s">
        <v>244</v>
      </c>
      <c r="J189" s="45" t="s">
        <v>45</v>
      </c>
      <c r="K189" s="46" t="s">
        <v>35</v>
      </c>
      <c r="L189" s="27" t="s">
        <v>36</v>
      </c>
      <c r="M189" s="47"/>
      <c r="N189" s="48"/>
    </row>
    <row r="190" spans="1:14" s="4" customFormat="1" ht="150" customHeight="1">
      <c r="A190" s="84" t="s">
        <v>247</v>
      </c>
      <c r="B190" s="52" t="s">
        <v>248</v>
      </c>
      <c r="C190" s="40" t="s">
        <v>249</v>
      </c>
      <c r="D190" s="43">
        <v>1</v>
      </c>
      <c r="E190" s="85">
        <v>85</v>
      </c>
      <c r="F190" s="85">
        <v>91</v>
      </c>
      <c r="G190" s="34" t="s">
        <v>250</v>
      </c>
      <c r="H190" s="86">
        <f t="shared" ref="H190:H201" si="19">0.72*0.38*0.35</f>
        <v>9.5759999999999998E-2</v>
      </c>
      <c r="I190" s="87" t="s">
        <v>251</v>
      </c>
      <c r="J190" s="88" t="s">
        <v>252</v>
      </c>
      <c r="K190" s="46" t="s">
        <v>151</v>
      </c>
      <c r="L190" s="27" t="s">
        <v>36</v>
      </c>
      <c r="M190" s="47" t="s">
        <v>253</v>
      </c>
      <c r="N190" s="89"/>
    </row>
    <row r="191" spans="1:14" s="4" customFormat="1" ht="150" customHeight="1">
      <c r="A191" s="84" t="s">
        <v>247</v>
      </c>
      <c r="B191" s="52" t="s">
        <v>254</v>
      </c>
      <c r="C191" s="40" t="s">
        <v>249</v>
      </c>
      <c r="D191" s="43">
        <v>1</v>
      </c>
      <c r="E191" s="85">
        <v>98</v>
      </c>
      <c r="F191" s="85">
        <v>104</v>
      </c>
      <c r="G191" s="34" t="s">
        <v>255</v>
      </c>
      <c r="H191" s="86">
        <f t="shared" si="19"/>
        <v>9.5759999999999998E-2</v>
      </c>
      <c r="I191" s="66" t="s">
        <v>256</v>
      </c>
      <c r="J191" s="88" t="s">
        <v>257</v>
      </c>
      <c r="K191" s="46" t="s">
        <v>151</v>
      </c>
      <c r="L191" s="27" t="s">
        <v>36</v>
      </c>
      <c r="M191" s="47" t="s">
        <v>258</v>
      </c>
      <c r="N191" s="89"/>
    </row>
    <row r="192" spans="1:14" s="4" customFormat="1" ht="150" customHeight="1">
      <c r="A192" s="84" t="s">
        <v>247</v>
      </c>
      <c r="B192" s="52" t="s">
        <v>259</v>
      </c>
      <c r="C192" s="40" t="s">
        <v>249</v>
      </c>
      <c r="D192" s="43">
        <v>1</v>
      </c>
      <c r="E192" s="85">
        <v>114</v>
      </c>
      <c r="F192" s="85">
        <v>120</v>
      </c>
      <c r="G192" s="34" t="s">
        <v>260</v>
      </c>
      <c r="H192" s="86">
        <f t="shared" si="19"/>
        <v>9.5759999999999998E-2</v>
      </c>
      <c r="I192" s="66" t="s">
        <v>261</v>
      </c>
      <c r="J192" s="88" t="s">
        <v>262</v>
      </c>
      <c r="K192" s="46" t="s">
        <v>151</v>
      </c>
      <c r="L192" s="27" t="s">
        <v>36</v>
      </c>
      <c r="M192" s="47" t="s">
        <v>253</v>
      </c>
      <c r="N192" s="89"/>
    </row>
    <row r="193" spans="1:14" s="4" customFormat="1" ht="153" customHeight="1">
      <c r="A193" s="84" t="s">
        <v>247</v>
      </c>
      <c r="B193" s="52" t="s">
        <v>263</v>
      </c>
      <c r="C193" s="40" t="s">
        <v>249</v>
      </c>
      <c r="D193" s="43">
        <v>1</v>
      </c>
      <c r="E193" s="85">
        <v>125</v>
      </c>
      <c r="F193" s="85">
        <v>131</v>
      </c>
      <c r="G193" s="34" t="s">
        <v>255</v>
      </c>
      <c r="H193" s="86">
        <f t="shared" si="19"/>
        <v>9.5759999999999998E-2</v>
      </c>
      <c r="I193" s="66" t="s">
        <v>264</v>
      </c>
      <c r="J193" s="90" t="s">
        <v>265</v>
      </c>
      <c r="K193" s="46" t="s">
        <v>151</v>
      </c>
      <c r="L193" s="27" t="s">
        <v>36</v>
      </c>
      <c r="M193" s="47" t="s">
        <v>258</v>
      </c>
      <c r="N193" s="89"/>
    </row>
    <row r="194" spans="1:14" s="4" customFormat="1" ht="150" customHeight="1">
      <c r="A194" s="84" t="s">
        <v>247</v>
      </c>
      <c r="B194" s="52" t="s">
        <v>266</v>
      </c>
      <c r="C194" s="40" t="s">
        <v>249</v>
      </c>
      <c r="D194" s="43">
        <v>1</v>
      </c>
      <c r="E194" s="85">
        <v>165</v>
      </c>
      <c r="F194" s="85">
        <v>171</v>
      </c>
      <c r="G194" s="34" t="s">
        <v>255</v>
      </c>
      <c r="H194" s="86">
        <f t="shared" si="19"/>
        <v>9.5759999999999998E-2</v>
      </c>
      <c r="I194" s="66" t="s">
        <v>267</v>
      </c>
      <c r="J194" s="90" t="s">
        <v>268</v>
      </c>
      <c r="K194" s="46" t="s">
        <v>151</v>
      </c>
      <c r="L194" s="27" t="s">
        <v>36</v>
      </c>
      <c r="M194" s="47" t="s">
        <v>258</v>
      </c>
      <c r="N194" s="89"/>
    </row>
    <row r="195" spans="1:14" s="4" customFormat="1" ht="153.75">
      <c r="A195" s="84" t="s">
        <v>247</v>
      </c>
      <c r="B195" s="52" t="s">
        <v>269</v>
      </c>
      <c r="C195" s="40" t="s">
        <v>249</v>
      </c>
      <c r="D195" s="43">
        <v>1</v>
      </c>
      <c r="E195" s="85">
        <v>180</v>
      </c>
      <c r="F195" s="85">
        <v>186</v>
      </c>
      <c r="G195" s="34" t="s">
        <v>255</v>
      </c>
      <c r="H195" s="86">
        <f t="shared" si="19"/>
        <v>9.5759999999999998E-2</v>
      </c>
      <c r="I195" s="66" t="s">
        <v>267</v>
      </c>
      <c r="J195" s="90" t="s">
        <v>268</v>
      </c>
      <c r="K195" s="46" t="s">
        <v>151</v>
      </c>
      <c r="L195" s="27" t="s">
        <v>36</v>
      </c>
      <c r="M195" s="47" t="s">
        <v>258</v>
      </c>
      <c r="N195" s="89"/>
    </row>
    <row r="196" spans="1:14" s="4" customFormat="1" ht="150" customHeight="1">
      <c r="A196" s="84" t="s">
        <v>247</v>
      </c>
      <c r="B196" s="52" t="s">
        <v>270</v>
      </c>
      <c r="C196" s="40" t="s">
        <v>249</v>
      </c>
      <c r="D196" s="43">
        <v>1</v>
      </c>
      <c r="E196" s="85">
        <v>85</v>
      </c>
      <c r="F196" s="85">
        <v>91</v>
      </c>
      <c r="G196" s="34" t="s">
        <v>250</v>
      </c>
      <c r="H196" s="86">
        <f t="shared" si="19"/>
        <v>9.5759999999999998E-2</v>
      </c>
      <c r="I196" s="87" t="s">
        <v>251</v>
      </c>
      <c r="J196" s="88" t="s">
        <v>252</v>
      </c>
      <c r="K196" s="46" t="s">
        <v>151</v>
      </c>
      <c r="L196" s="27" t="s">
        <v>36</v>
      </c>
      <c r="M196" s="47" t="s">
        <v>253</v>
      </c>
      <c r="N196" s="89"/>
    </row>
    <row r="197" spans="1:14" s="4" customFormat="1" ht="150" customHeight="1">
      <c r="A197" s="84" t="s">
        <v>247</v>
      </c>
      <c r="B197" s="52" t="s">
        <v>271</v>
      </c>
      <c r="C197" s="40" t="s">
        <v>249</v>
      </c>
      <c r="D197" s="43">
        <v>1</v>
      </c>
      <c r="E197" s="85">
        <v>98</v>
      </c>
      <c r="F197" s="85">
        <v>104</v>
      </c>
      <c r="G197" s="34" t="s">
        <v>260</v>
      </c>
      <c r="H197" s="86">
        <f t="shared" si="19"/>
        <v>9.5759999999999998E-2</v>
      </c>
      <c r="I197" s="66" t="s">
        <v>256</v>
      </c>
      <c r="J197" s="88" t="s">
        <v>257</v>
      </c>
      <c r="K197" s="46" t="s">
        <v>151</v>
      </c>
      <c r="L197" s="27" t="s">
        <v>36</v>
      </c>
      <c r="M197" s="47" t="s">
        <v>258</v>
      </c>
      <c r="N197" s="89"/>
    </row>
    <row r="198" spans="1:14" s="4" customFormat="1" ht="150" customHeight="1">
      <c r="A198" s="84" t="s">
        <v>247</v>
      </c>
      <c r="B198" s="52" t="s">
        <v>272</v>
      </c>
      <c r="C198" s="40" t="s">
        <v>249</v>
      </c>
      <c r="D198" s="43">
        <v>1</v>
      </c>
      <c r="E198" s="85">
        <v>114</v>
      </c>
      <c r="F198" s="85">
        <v>120</v>
      </c>
      <c r="G198" s="34" t="s">
        <v>260</v>
      </c>
      <c r="H198" s="86">
        <f t="shared" si="19"/>
        <v>9.5759999999999998E-2</v>
      </c>
      <c r="I198" s="66" t="s">
        <v>261</v>
      </c>
      <c r="J198" s="88" t="s">
        <v>262</v>
      </c>
      <c r="K198" s="46" t="s">
        <v>151</v>
      </c>
      <c r="L198" s="27" t="s">
        <v>36</v>
      </c>
      <c r="M198" s="47" t="s">
        <v>253</v>
      </c>
      <c r="N198" s="89"/>
    </row>
    <row r="199" spans="1:14" s="4" customFormat="1" ht="153" customHeight="1">
      <c r="A199" s="84" t="s">
        <v>247</v>
      </c>
      <c r="B199" s="52" t="s">
        <v>273</v>
      </c>
      <c r="C199" s="40" t="s">
        <v>249</v>
      </c>
      <c r="D199" s="43">
        <v>1</v>
      </c>
      <c r="E199" s="85">
        <v>125</v>
      </c>
      <c r="F199" s="85">
        <v>131</v>
      </c>
      <c r="G199" s="34" t="s">
        <v>255</v>
      </c>
      <c r="H199" s="86">
        <f t="shared" si="19"/>
        <v>9.5759999999999998E-2</v>
      </c>
      <c r="I199" s="66" t="s">
        <v>264</v>
      </c>
      <c r="J199" s="90" t="s">
        <v>265</v>
      </c>
      <c r="K199" s="46" t="s">
        <v>151</v>
      </c>
      <c r="L199" s="27" t="s">
        <v>36</v>
      </c>
      <c r="M199" s="47" t="s">
        <v>258</v>
      </c>
      <c r="N199" s="89"/>
    </row>
    <row r="200" spans="1:14" s="4" customFormat="1" ht="150" customHeight="1">
      <c r="A200" s="84" t="s">
        <v>247</v>
      </c>
      <c r="B200" s="52" t="s">
        <v>274</v>
      </c>
      <c r="C200" s="40" t="s">
        <v>249</v>
      </c>
      <c r="D200" s="43">
        <v>1</v>
      </c>
      <c r="E200" s="85">
        <v>165</v>
      </c>
      <c r="F200" s="85">
        <v>171</v>
      </c>
      <c r="G200" s="34" t="s">
        <v>255</v>
      </c>
      <c r="H200" s="86">
        <f t="shared" si="19"/>
        <v>9.5759999999999998E-2</v>
      </c>
      <c r="I200" s="66" t="s">
        <v>267</v>
      </c>
      <c r="J200" s="90" t="s">
        <v>268</v>
      </c>
      <c r="K200" s="46" t="s">
        <v>151</v>
      </c>
      <c r="L200" s="27" t="s">
        <v>36</v>
      </c>
      <c r="M200" s="47" t="s">
        <v>258</v>
      </c>
      <c r="N200" s="89"/>
    </row>
    <row r="201" spans="1:14" s="4" customFormat="1" ht="168" customHeight="1">
      <c r="A201" s="84" t="s">
        <v>247</v>
      </c>
      <c r="B201" s="52" t="s">
        <v>275</v>
      </c>
      <c r="C201" s="40" t="s">
        <v>249</v>
      </c>
      <c r="D201" s="43">
        <v>1</v>
      </c>
      <c r="E201" s="85">
        <v>180</v>
      </c>
      <c r="F201" s="85">
        <v>186</v>
      </c>
      <c r="G201" s="34" t="s">
        <v>255</v>
      </c>
      <c r="H201" s="86">
        <f t="shared" si="19"/>
        <v>9.5759999999999998E-2</v>
      </c>
      <c r="I201" s="66" t="s">
        <v>267</v>
      </c>
      <c r="J201" s="90" t="s">
        <v>268</v>
      </c>
      <c r="K201" s="46" t="s">
        <v>151</v>
      </c>
      <c r="L201" s="27" t="s">
        <v>36</v>
      </c>
      <c r="M201" s="47" t="s">
        <v>258</v>
      </c>
      <c r="N201" s="89"/>
    </row>
    <row r="202" spans="1:14" s="4" customFormat="1" ht="144" customHeight="1">
      <c r="A202" s="91" t="s">
        <v>276</v>
      </c>
      <c r="B202" s="52" t="s">
        <v>277</v>
      </c>
      <c r="C202" s="31" t="s">
        <v>278</v>
      </c>
      <c r="D202" s="32">
        <v>1</v>
      </c>
      <c r="E202" s="73">
        <v>77</v>
      </c>
      <c r="F202" s="74">
        <v>83</v>
      </c>
      <c r="G202" s="92" t="s">
        <v>279</v>
      </c>
      <c r="H202" s="75">
        <f t="shared" ref="H202:H209" si="20">0.775*0.405*0.335</f>
        <v>0.105148125</v>
      </c>
      <c r="I202" s="76" t="s">
        <v>280</v>
      </c>
      <c r="J202" s="93" t="s">
        <v>281</v>
      </c>
      <c r="K202" s="38" t="s">
        <v>35</v>
      </c>
      <c r="L202" s="78" t="s">
        <v>36</v>
      </c>
      <c r="M202" s="94"/>
      <c r="N202" s="79"/>
    </row>
    <row r="203" spans="1:14" s="4" customFormat="1" ht="144" customHeight="1">
      <c r="A203" s="91" t="s">
        <v>276</v>
      </c>
      <c r="B203" s="52" t="s">
        <v>277</v>
      </c>
      <c r="C203" s="31" t="s">
        <v>278</v>
      </c>
      <c r="D203" s="32">
        <v>1</v>
      </c>
      <c r="E203" s="73">
        <v>77</v>
      </c>
      <c r="F203" s="74">
        <v>83</v>
      </c>
      <c r="G203" s="92" t="s">
        <v>279</v>
      </c>
      <c r="H203" s="75">
        <f t="shared" si="20"/>
        <v>0.105148125</v>
      </c>
      <c r="I203" s="76" t="s">
        <v>280</v>
      </c>
      <c r="J203" s="93" t="s">
        <v>281</v>
      </c>
      <c r="K203" s="38" t="s">
        <v>35</v>
      </c>
      <c r="L203" s="78" t="s">
        <v>36</v>
      </c>
      <c r="M203" s="94"/>
      <c r="N203" s="79"/>
    </row>
    <row r="204" spans="1:14" s="4" customFormat="1" ht="144" customHeight="1">
      <c r="A204" s="91" t="s">
        <v>276</v>
      </c>
      <c r="B204" s="30" t="s">
        <v>282</v>
      </c>
      <c r="C204" s="31" t="s">
        <v>278</v>
      </c>
      <c r="D204" s="32">
        <v>1</v>
      </c>
      <c r="E204" s="73">
        <v>102</v>
      </c>
      <c r="F204" s="74">
        <v>108</v>
      </c>
      <c r="G204" s="92" t="s">
        <v>279</v>
      </c>
      <c r="H204" s="75">
        <f t="shared" si="20"/>
        <v>0.105148125</v>
      </c>
      <c r="I204" s="76" t="s">
        <v>283</v>
      </c>
      <c r="J204" s="95" t="s">
        <v>284</v>
      </c>
      <c r="K204" s="38" t="s">
        <v>35</v>
      </c>
      <c r="L204" s="78" t="s">
        <v>36</v>
      </c>
      <c r="M204" s="94"/>
      <c r="N204" s="79"/>
    </row>
    <row r="205" spans="1:14" s="4" customFormat="1" ht="144" customHeight="1">
      <c r="A205" s="91" t="s">
        <v>276</v>
      </c>
      <c r="B205" s="30" t="s">
        <v>282</v>
      </c>
      <c r="C205" s="31" t="s">
        <v>278</v>
      </c>
      <c r="D205" s="32">
        <v>1</v>
      </c>
      <c r="E205" s="73">
        <v>102</v>
      </c>
      <c r="F205" s="74">
        <v>108</v>
      </c>
      <c r="G205" s="92" t="s">
        <v>279</v>
      </c>
      <c r="H205" s="75">
        <f t="shared" si="20"/>
        <v>0.105148125</v>
      </c>
      <c r="I205" s="76" t="s">
        <v>283</v>
      </c>
      <c r="J205" s="95" t="s">
        <v>285</v>
      </c>
      <c r="K205" s="38" t="s">
        <v>35</v>
      </c>
      <c r="L205" s="78" t="s">
        <v>36</v>
      </c>
      <c r="M205" s="94"/>
      <c r="N205" s="79"/>
    </row>
    <row r="206" spans="1:14" s="4" customFormat="1" ht="144" customHeight="1">
      <c r="A206" s="91" t="s">
        <v>276</v>
      </c>
      <c r="B206" s="30" t="s">
        <v>286</v>
      </c>
      <c r="C206" s="31" t="s">
        <v>278</v>
      </c>
      <c r="D206" s="32">
        <v>1</v>
      </c>
      <c r="E206" s="73">
        <v>113</v>
      </c>
      <c r="F206" s="74">
        <v>119</v>
      </c>
      <c r="G206" s="92" t="s">
        <v>279</v>
      </c>
      <c r="H206" s="75">
        <f t="shared" si="20"/>
        <v>0.105148125</v>
      </c>
      <c r="I206" s="76" t="s">
        <v>287</v>
      </c>
      <c r="J206" s="95" t="s">
        <v>285</v>
      </c>
      <c r="K206" s="38" t="s">
        <v>35</v>
      </c>
      <c r="L206" s="78" t="s">
        <v>36</v>
      </c>
      <c r="M206" s="94"/>
      <c r="N206" s="79"/>
    </row>
    <row r="207" spans="1:14" s="4" customFormat="1" ht="144" customHeight="1">
      <c r="A207" s="91" t="s">
        <v>276</v>
      </c>
      <c r="B207" s="30" t="s">
        <v>288</v>
      </c>
      <c r="C207" s="31" t="s">
        <v>278</v>
      </c>
      <c r="D207" s="32">
        <v>1</v>
      </c>
      <c r="E207" s="73">
        <v>157</v>
      </c>
      <c r="F207" s="74">
        <v>163</v>
      </c>
      <c r="G207" s="92" t="s">
        <v>279</v>
      </c>
      <c r="H207" s="75">
        <f t="shared" si="20"/>
        <v>0.105148125</v>
      </c>
      <c r="I207" s="76" t="s">
        <v>289</v>
      </c>
      <c r="J207" s="95" t="s">
        <v>285</v>
      </c>
      <c r="K207" s="38" t="s">
        <v>35</v>
      </c>
      <c r="L207" s="78" t="s">
        <v>36</v>
      </c>
      <c r="M207" s="94"/>
      <c r="N207" s="79"/>
    </row>
    <row r="208" spans="1:14" s="4" customFormat="1" ht="150" customHeight="1">
      <c r="A208" s="91" t="s">
        <v>276</v>
      </c>
      <c r="B208" s="30" t="s">
        <v>290</v>
      </c>
      <c r="C208" s="31" t="s">
        <v>278</v>
      </c>
      <c r="D208" s="32">
        <v>1</v>
      </c>
      <c r="E208" s="73">
        <v>174</v>
      </c>
      <c r="F208" s="74">
        <v>180</v>
      </c>
      <c r="G208" s="92" t="s">
        <v>279</v>
      </c>
      <c r="H208" s="75">
        <f t="shared" si="20"/>
        <v>0.105148125</v>
      </c>
      <c r="I208" s="76" t="s">
        <v>291</v>
      </c>
      <c r="J208" s="95" t="s">
        <v>285</v>
      </c>
      <c r="K208" s="38" t="s">
        <v>35</v>
      </c>
      <c r="L208" s="78" t="s">
        <v>36</v>
      </c>
      <c r="M208" s="94"/>
      <c r="N208" s="79"/>
    </row>
    <row r="209" spans="1:14" s="4" customFormat="1" ht="149.1" customHeight="1">
      <c r="A209" s="91" t="s">
        <v>276</v>
      </c>
      <c r="B209" s="30" t="s">
        <v>290</v>
      </c>
      <c r="C209" s="31" t="s">
        <v>278</v>
      </c>
      <c r="D209" s="32">
        <v>1</v>
      </c>
      <c r="E209" s="73">
        <v>174</v>
      </c>
      <c r="F209" s="74">
        <v>180</v>
      </c>
      <c r="G209" s="92" t="s">
        <v>279</v>
      </c>
      <c r="H209" s="75">
        <f t="shared" si="20"/>
        <v>0.105148125</v>
      </c>
      <c r="I209" s="76" t="s">
        <v>291</v>
      </c>
      <c r="J209" s="95" t="s">
        <v>285</v>
      </c>
      <c r="K209" s="38" t="s">
        <v>35</v>
      </c>
      <c r="L209" s="78" t="s">
        <v>36</v>
      </c>
      <c r="M209" s="94"/>
      <c r="N209" s="79"/>
    </row>
    <row r="210" spans="1:14" s="4" customFormat="1" ht="123" customHeight="1">
      <c r="A210" s="41" t="s">
        <v>292</v>
      </c>
      <c r="B210" s="30" t="s">
        <v>293</v>
      </c>
      <c r="C210" s="42" t="s">
        <v>294</v>
      </c>
      <c r="D210" s="43">
        <v>1</v>
      </c>
      <c r="E210" s="33">
        <v>84</v>
      </c>
      <c r="F210" s="33">
        <v>88</v>
      </c>
      <c r="G210" s="34" t="s">
        <v>295</v>
      </c>
      <c r="H210" s="44">
        <f t="shared" ref="H210:H221" si="21">0.6*0.27*0.26</f>
        <v>4.2119999999999998E-2</v>
      </c>
      <c r="I210" s="36" t="s">
        <v>296</v>
      </c>
      <c r="J210" s="49" t="s">
        <v>297</v>
      </c>
      <c r="K210" s="46" t="s">
        <v>35</v>
      </c>
      <c r="L210" s="50" t="s">
        <v>36</v>
      </c>
      <c r="M210" s="51"/>
      <c r="N210" s="48"/>
    </row>
    <row r="211" spans="1:14" s="4" customFormat="1" ht="123" customHeight="1">
      <c r="A211" s="41" t="s">
        <v>292</v>
      </c>
      <c r="B211" s="30" t="s">
        <v>293</v>
      </c>
      <c r="C211" s="42" t="s">
        <v>294</v>
      </c>
      <c r="D211" s="43">
        <v>1</v>
      </c>
      <c r="E211" s="33">
        <v>84</v>
      </c>
      <c r="F211" s="33">
        <v>88</v>
      </c>
      <c r="G211" s="34" t="s">
        <v>295</v>
      </c>
      <c r="H211" s="44">
        <f t="shared" si="21"/>
        <v>4.2119999999999998E-2</v>
      </c>
      <c r="I211" s="36" t="s">
        <v>296</v>
      </c>
      <c r="J211" s="49" t="s">
        <v>297</v>
      </c>
      <c r="K211" s="46" t="s">
        <v>35</v>
      </c>
      <c r="L211" s="50" t="s">
        <v>36</v>
      </c>
      <c r="M211" s="51"/>
      <c r="N211" s="48"/>
    </row>
    <row r="212" spans="1:14" s="4" customFormat="1" ht="123" customHeight="1">
      <c r="A212" s="41" t="s">
        <v>292</v>
      </c>
      <c r="B212" s="30" t="s">
        <v>293</v>
      </c>
      <c r="C212" s="42" t="s">
        <v>294</v>
      </c>
      <c r="D212" s="43">
        <v>1</v>
      </c>
      <c r="E212" s="33">
        <v>84</v>
      </c>
      <c r="F212" s="33">
        <v>88</v>
      </c>
      <c r="G212" s="34" t="s">
        <v>295</v>
      </c>
      <c r="H212" s="44">
        <f t="shared" si="21"/>
        <v>4.2119999999999998E-2</v>
      </c>
      <c r="I212" s="36" t="s">
        <v>296</v>
      </c>
      <c r="J212" s="49" t="s">
        <v>297</v>
      </c>
      <c r="K212" s="46" t="s">
        <v>35</v>
      </c>
      <c r="L212" s="50" t="s">
        <v>36</v>
      </c>
      <c r="M212" s="51"/>
      <c r="N212" s="48"/>
    </row>
    <row r="213" spans="1:14" s="4" customFormat="1" ht="123" customHeight="1">
      <c r="A213" s="41" t="s">
        <v>292</v>
      </c>
      <c r="B213" s="30" t="s">
        <v>293</v>
      </c>
      <c r="C213" s="42" t="s">
        <v>294</v>
      </c>
      <c r="D213" s="43">
        <v>1</v>
      </c>
      <c r="E213" s="33">
        <v>84</v>
      </c>
      <c r="F213" s="33">
        <v>88</v>
      </c>
      <c r="G213" s="34" t="s">
        <v>295</v>
      </c>
      <c r="H213" s="44">
        <f t="shared" si="21"/>
        <v>4.2119999999999998E-2</v>
      </c>
      <c r="I213" s="36" t="s">
        <v>296</v>
      </c>
      <c r="J213" s="49" t="s">
        <v>297</v>
      </c>
      <c r="K213" s="46" t="s">
        <v>35</v>
      </c>
      <c r="L213" s="50" t="s">
        <v>36</v>
      </c>
      <c r="M213" s="51"/>
      <c r="N213" s="48"/>
    </row>
    <row r="214" spans="1:14" s="4" customFormat="1" ht="123" customHeight="1">
      <c r="A214" s="41" t="s">
        <v>292</v>
      </c>
      <c r="B214" s="30" t="s">
        <v>293</v>
      </c>
      <c r="C214" s="42" t="s">
        <v>294</v>
      </c>
      <c r="D214" s="43">
        <v>1</v>
      </c>
      <c r="E214" s="33">
        <v>84</v>
      </c>
      <c r="F214" s="33">
        <v>88</v>
      </c>
      <c r="G214" s="34" t="s">
        <v>295</v>
      </c>
      <c r="H214" s="44">
        <f t="shared" si="21"/>
        <v>4.2119999999999998E-2</v>
      </c>
      <c r="I214" s="36" t="s">
        <v>296</v>
      </c>
      <c r="J214" s="49" t="s">
        <v>297</v>
      </c>
      <c r="K214" s="46" t="s">
        <v>35</v>
      </c>
      <c r="L214" s="50" t="s">
        <v>36</v>
      </c>
      <c r="M214" s="51"/>
      <c r="N214" s="48"/>
    </row>
    <row r="215" spans="1:14" s="4" customFormat="1" ht="123" customHeight="1">
      <c r="A215" s="41" t="s">
        <v>292</v>
      </c>
      <c r="B215" s="30" t="s">
        <v>293</v>
      </c>
      <c r="C215" s="42" t="s">
        <v>294</v>
      </c>
      <c r="D215" s="43">
        <v>1</v>
      </c>
      <c r="E215" s="33">
        <v>84</v>
      </c>
      <c r="F215" s="33">
        <v>88</v>
      </c>
      <c r="G215" s="34" t="s">
        <v>295</v>
      </c>
      <c r="H215" s="44">
        <f t="shared" si="21"/>
        <v>4.2119999999999998E-2</v>
      </c>
      <c r="I215" s="36" t="s">
        <v>296</v>
      </c>
      <c r="J215" s="49" t="s">
        <v>297</v>
      </c>
      <c r="K215" s="46" t="s">
        <v>35</v>
      </c>
      <c r="L215" s="50" t="s">
        <v>36</v>
      </c>
      <c r="M215" s="51"/>
      <c r="N215" s="48"/>
    </row>
    <row r="216" spans="1:14" s="4" customFormat="1" ht="123" customHeight="1">
      <c r="A216" s="41" t="s">
        <v>292</v>
      </c>
      <c r="B216" s="30" t="s">
        <v>298</v>
      </c>
      <c r="C216" s="42" t="s">
        <v>294</v>
      </c>
      <c r="D216" s="43">
        <v>1</v>
      </c>
      <c r="E216" s="33">
        <v>100</v>
      </c>
      <c r="F216" s="33">
        <v>105</v>
      </c>
      <c r="G216" s="34" t="s">
        <v>295</v>
      </c>
      <c r="H216" s="44">
        <f t="shared" si="21"/>
        <v>4.2119999999999998E-2</v>
      </c>
      <c r="I216" s="36" t="s">
        <v>296</v>
      </c>
      <c r="J216" s="49" t="s">
        <v>297</v>
      </c>
      <c r="K216" s="46" t="s">
        <v>35</v>
      </c>
      <c r="L216" s="50" t="s">
        <v>36</v>
      </c>
      <c r="M216" s="51" t="s">
        <v>299</v>
      </c>
      <c r="N216" s="48"/>
    </row>
    <row r="217" spans="1:14" s="4" customFormat="1" ht="123" customHeight="1">
      <c r="A217" s="41" t="s">
        <v>292</v>
      </c>
      <c r="B217" s="30" t="s">
        <v>298</v>
      </c>
      <c r="C217" s="42" t="s">
        <v>294</v>
      </c>
      <c r="D217" s="43">
        <v>1</v>
      </c>
      <c r="E217" s="33">
        <v>100</v>
      </c>
      <c r="F217" s="33">
        <v>105</v>
      </c>
      <c r="G217" s="34" t="s">
        <v>295</v>
      </c>
      <c r="H217" s="44">
        <f t="shared" si="21"/>
        <v>4.2119999999999998E-2</v>
      </c>
      <c r="I217" s="36" t="s">
        <v>296</v>
      </c>
      <c r="J217" s="49" t="s">
        <v>297</v>
      </c>
      <c r="K217" s="46" t="s">
        <v>35</v>
      </c>
      <c r="L217" s="50" t="s">
        <v>36</v>
      </c>
      <c r="M217" s="51" t="s">
        <v>299</v>
      </c>
      <c r="N217" s="48"/>
    </row>
    <row r="218" spans="1:14" s="4" customFormat="1" ht="123" customHeight="1">
      <c r="A218" s="41" t="s">
        <v>292</v>
      </c>
      <c r="B218" s="30" t="s">
        <v>298</v>
      </c>
      <c r="C218" s="42" t="s">
        <v>294</v>
      </c>
      <c r="D218" s="43">
        <v>1</v>
      </c>
      <c r="E218" s="33">
        <v>100</v>
      </c>
      <c r="F218" s="33">
        <v>105</v>
      </c>
      <c r="G218" s="34" t="s">
        <v>295</v>
      </c>
      <c r="H218" s="44">
        <f t="shared" si="21"/>
        <v>4.2119999999999998E-2</v>
      </c>
      <c r="I218" s="36" t="s">
        <v>296</v>
      </c>
      <c r="J218" s="49" t="s">
        <v>297</v>
      </c>
      <c r="K218" s="46" t="s">
        <v>35</v>
      </c>
      <c r="L218" s="50" t="s">
        <v>36</v>
      </c>
      <c r="M218" s="51" t="s">
        <v>299</v>
      </c>
      <c r="N218" s="48"/>
    </row>
    <row r="219" spans="1:14" s="4" customFormat="1" ht="123" customHeight="1">
      <c r="A219" s="41" t="s">
        <v>292</v>
      </c>
      <c r="B219" s="30" t="s">
        <v>298</v>
      </c>
      <c r="C219" s="42" t="s">
        <v>294</v>
      </c>
      <c r="D219" s="43">
        <v>1</v>
      </c>
      <c r="E219" s="33">
        <v>100</v>
      </c>
      <c r="F219" s="33">
        <v>105</v>
      </c>
      <c r="G219" s="34" t="s">
        <v>295</v>
      </c>
      <c r="H219" s="44">
        <f t="shared" si="21"/>
        <v>4.2119999999999998E-2</v>
      </c>
      <c r="I219" s="36" t="s">
        <v>296</v>
      </c>
      <c r="J219" s="49" t="s">
        <v>297</v>
      </c>
      <c r="K219" s="46" t="s">
        <v>35</v>
      </c>
      <c r="L219" s="50" t="s">
        <v>36</v>
      </c>
      <c r="M219" s="51" t="s">
        <v>299</v>
      </c>
      <c r="N219" s="48"/>
    </row>
    <row r="220" spans="1:14" s="4" customFormat="1" ht="123" customHeight="1">
      <c r="A220" s="41" t="s">
        <v>292</v>
      </c>
      <c r="B220" s="30" t="s">
        <v>298</v>
      </c>
      <c r="C220" s="42" t="s">
        <v>294</v>
      </c>
      <c r="D220" s="43">
        <v>1</v>
      </c>
      <c r="E220" s="33">
        <v>100</v>
      </c>
      <c r="F220" s="33">
        <v>105</v>
      </c>
      <c r="G220" s="34" t="s">
        <v>295</v>
      </c>
      <c r="H220" s="44">
        <f t="shared" si="21"/>
        <v>4.2119999999999998E-2</v>
      </c>
      <c r="I220" s="36" t="s">
        <v>296</v>
      </c>
      <c r="J220" s="49" t="s">
        <v>297</v>
      </c>
      <c r="K220" s="46" t="s">
        <v>35</v>
      </c>
      <c r="L220" s="50" t="s">
        <v>36</v>
      </c>
      <c r="M220" s="51" t="s">
        <v>299</v>
      </c>
      <c r="N220" s="48"/>
    </row>
    <row r="221" spans="1:14" s="4" customFormat="1" ht="123" customHeight="1">
      <c r="A221" s="41" t="s">
        <v>292</v>
      </c>
      <c r="B221" s="30" t="s">
        <v>298</v>
      </c>
      <c r="C221" s="42" t="s">
        <v>294</v>
      </c>
      <c r="D221" s="43">
        <v>1</v>
      </c>
      <c r="E221" s="33">
        <v>100</v>
      </c>
      <c r="F221" s="33">
        <v>105</v>
      </c>
      <c r="G221" s="34" t="s">
        <v>295</v>
      </c>
      <c r="H221" s="44">
        <f t="shared" si="21"/>
        <v>4.2119999999999998E-2</v>
      </c>
      <c r="I221" s="36" t="s">
        <v>296</v>
      </c>
      <c r="J221" s="49" t="s">
        <v>297</v>
      </c>
      <c r="K221" s="46" t="s">
        <v>35</v>
      </c>
      <c r="L221" s="50" t="s">
        <v>36</v>
      </c>
      <c r="M221" s="51" t="s">
        <v>299</v>
      </c>
      <c r="N221" s="48"/>
    </row>
    <row r="222" spans="1:14" s="4" customFormat="1" ht="123" customHeight="1">
      <c r="A222" s="41" t="s">
        <v>292</v>
      </c>
      <c r="B222" s="30" t="s">
        <v>300</v>
      </c>
      <c r="C222" s="42" t="s">
        <v>301</v>
      </c>
      <c r="D222" s="43">
        <v>1</v>
      </c>
      <c r="E222" s="33">
        <v>76</v>
      </c>
      <c r="F222" s="33">
        <v>80</v>
      </c>
      <c r="G222" s="34" t="s">
        <v>302</v>
      </c>
      <c r="H222" s="44">
        <f t="shared" ref="H222:H226" si="22">0.61*0.28*0.23</f>
        <v>3.9283999999999999E-2</v>
      </c>
      <c r="I222" s="36" t="s">
        <v>303</v>
      </c>
      <c r="J222" s="49" t="s">
        <v>297</v>
      </c>
      <c r="K222" s="46" t="s">
        <v>35</v>
      </c>
      <c r="L222" s="50" t="s">
        <v>36</v>
      </c>
      <c r="M222" s="51"/>
      <c r="N222" s="48"/>
    </row>
    <row r="223" spans="1:14" s="4" customFormat="1" ht="123" customHeight="1">
      <c r="A223" s="41" t="s">
        <v>292</v>
      </c>
      <c r="B223" s="30" t="s">
        <v>300</v>
      </c>
      <c r="C223" s="42" t="s">
        <v>301</v>
      </c>
      <c r="D223" s="43">
        <v>1</v>
      </c>
      <c r="E223" s="33">
        <v>76</v>
      </c>
      <c r="F223" s="33">
        <v>80</v>
      </c>
      <c r="G223" s="34" t="s">
        <v>302</v>
      </c>
      <c r="H223" s="44">
        <f t="shared" si="22"/>
        <v>3.9283999999999999E-2</v>
      </c>
      <c r="I223" s="36" t="s">
        <v>303</v>
      </c>
      <c r="J223" s="49" t="s">
        <v>297</v>
      </c>
      <c r="K223" s="46" t="s">
        <v>35</v>
      </c>
      <c r="L223" s="50" t="s">
        <v>36</v>
      </c>
      <c r="M223" s="51"/>
      <c r="N223" s="48"/>
    </row>
    <row r="224" spans="1:14" s="4" customFormat="1" ht="123" customHeight="1">
      <c r="A224" s="41" t="s">
        <v>292</v>
      </c>
      <c r="B224" s="30" t="s">
        <v>300</v>
      </c>
      <c r="C224" s="42" t="s">
        <v>301</v>
      </c>
      <c r="D224" s="43">
        <v>1</v>
      </c>
      <c r="E224" s="33">
        <v>76</v>
      </c>
      <c r="F224" s="33">
        <v>80</v>
      </c>
      <c r="G224" s="34" t="s">
        <v>302</v>
      </c>
      <c r="H224" s="44">
        <f t="shared" si="22"/>
        <v>3.9283999999999999E-2</v>
      </c>
      <c r="I224" s="36" t="s">
        <v>303</v>
      </c>
      <c r="J224" s="49" t="s">
        <v>297</v>
      </c>
      <c r="K224" s="46" t="s">
        <v>35</v>
      </c>
      <c r="L224" s="50" t="s">
        <v>36</v>
      </c>
      <c r="M224" s="51"/>
      <c r="N224" s="48"/>
    </row>
    <row r="225" spans="1:14" s="4" customFormat="1" ht="123" customHeight="1">
      <c r="A225" s="41" t="s">
        <v>292</v>
      </c>
      <c r="B225" s="30" t="s">
        <v>300</v>
      </c>
      <c r="C225" s="42" t="s">
        <v>301</v>
      </c>
      <c r="D225" s="43">
        <v>1</v>
      </c>
      <c r="E225" s="33">
        <v>76</v>
      </c>
      <c r="F225" s="33">
        <v>80</v>
      </c>
      <c r="G225" s="34" t="s">
        <v>302</v>
      </c>
      <c r="H225" s="44">
        <f t="shared" si="22"/>
        <v>3.9283999999999999E-2</v>
      </c>
      <c r="I225" s="36" t="s">
        <v>303</v>
      </c>
      <c r="J225" s="49" t="s">
        <v>297</v>
      </c>
      <c r="K225" s="46" t="s">
        <v>35</v>
      </c>
      <c r="L225" s="50" t="s">
        <v>36</v>
      </c>
      <c r="M225" s="51"/>
      <c r="N225" s="48"/>
    </row>
    <row r="226" spans="1:14" s="4" customFormat="1" ht="123" customHeight="1">
      <c r="A226" s="41" t="s">
        <v>292</v>
      </c>
      <c r="B226" s="30" t="s">
        <v>300</v>
      </c>
      <c r="C226" s="42" t="s">
        <v>301</v>
      </c>
      <c r="D226" s="43">
        <v>1</v>
      </c>
      <c r="E226" s="33">
        <v>76</v>
      </c>
      <c r="F226" s="33">
        <v>80</v>
      </c>
      <c r="G226" s="34" t="s">
        <v>302</v>
      </c>
      <c r="H226" s="44">
        <f t="shared" si="22"/>
        <v>3.9283999999999999E-2</v>
      </c>
      <c r="I226" s="36" t="s">
        <v>303</v>
      </c>
      <c r="J226" s="49" t="s">
        <v>297</v>
      </c>
      <c r="K226" s="46" t="s">
        <v>35</v>
      </c>
      <c r="L226" s="50" t="s">
        <v>36</v>
      </c>
      <c r="M226" s="51"/>
      <c r="N226" s="48"/>
    </row>
    <row r="227" spans="1:14" s="4" customFormat="1" ht="123" customHeight="1">
      <c r="A227" s="41" t="s">
        <v>292</v>
      </c>
      <c r="B227" s="30" t="s">
        <v>304</v>
      </c>
      <c r="C227" s="42" t="s">
        <v>294</v>
      </c>
      <c r="D227" s="43">
        <v>1</v>
      </c>
      <c r="E227" s="33">
        <v>76</v>
      </c>
      <c r="F227" s="33">
        <v>80</v>
      </c>
      <c r="G227" s="34" t="s">
        <v>295</v>
      </c>
      <c r="H227" s="44">
        <f t="shared" ref="H227:H252" si="23">0.6*0.27*0.26</f>
        <v>4.2119999999999998E-2</v>
      </c>
      <c r="I227" s="36" t="s">
        <v>296</v>
      </c>
      <c r="J227" s="49" t="s">
        <v>297</v>
      </c>
      <c r="K227" s="46" t="s">
        <v>35</v>
      </c>
      <c r="L227" s="50" t="s">
        <v>36</v>
      </c>
      <c r="M227" s="51" t="s">
        <v>299</v>
      </c>
      <c r="N227" s="48"/>
    </row>
    <row r="228" spans="1:14" s="4" customFormat="1" ht="123" customHeight="1">
      <c r="A228" s="41" t="s">
        <v>292</v>
      </c>
      <c r="B228" s="30" t="s">
        <v>304</v>
      </c>
      <c r="C228" s="42" t="s">
        <v>294</v>
      </c>
      <c r="D228" s="43">
        <v>1</v>
      </c>
      <c r="E228" s="33">
        <v>76</v>
      </c>
      <c r="F228" s="33">
        <v>80</v>
      </c>
      <c r="G228" s="34" t="s">
        <v>295</v>
      </c>
      <c r="H228" s="44">
        <f t="shared" si="23"/>
        <v>4.2119999999999998E-2</v>
      </c>
      <c r="I228" s="36" t="s">
        <v>296</v>
      </c>
      <c r="J228" s="49" t="s">
        <v>297</v>
      </c>
      <c r="K228" s="46" t="s">
        <v>35</v>
      </c>
      <c r="L228" s="50" t="s">
        <v>36</v>
      </c>
      <c r="M228" s="51" t="s">
        <v>299</v>
      </c>
      <c r="N228" s="48"/>
    </row>
    <row r="229" spans="1:14" s="4" customFormat="1" ht="123" customHeight="1">
      <c r="A229" s="41" t="s">
        <v>292</v>
      </c>
      <c r="B229" s="30" t="s">
        <v>305</v>
      </c>
      <c r="C229" s="42" t="s">
        <v>294</v>
      </c>
      <c r="D229" s="43">
        <v>1</v>
      </c>
      <c r="E229" s="33">
        <v>100</v>
      </c>
      <c r="F229" s="33">
        <v>105</v>
      </c>
      <c r="G229" s="34" t="s">
        <v>295</v>
      </c>
      <c r="H229" s="44">
        <f t="shared" si="23"/>
        <v>4.2119999999999998E-2</v>
      </c>
      <c r="I229" s="36" t="s">
        <v>296</v>
      </c>
      <c r="J229" s="49" t="s">
        <v>297</v>
      </c>
      <c r="K229" s="46" t="s">
        <v>35</v>
      </c>
      <c r="L229" s="50" t="s">
        <v>36</v>
      </c>
      <c r="M229" s="51" t="s">
        <v>299</v>
      </c>
      <c r="N229" s="48"/>
    </row>
    <row r="230" spans="1:14" s="4" customFormat="1" ht="123" customHeight="1">
      <c r="A230" s="41" t="s">
        <v>292</v>
      </c>
      <c r="B230" s="30" t="s">
        <v>305</v>
      </c>
      <c r="C230" s="42" t="s">
        <v>294</v>
      </c>
      <c r="D230" s="43">
        <v>1</v>
      </c>
      <c r="E230" s="33">
        <v>100</v>
      </c>
      <c r="F230" s="33">
        <v>105</v>
      </c>
      <c r="G230" s="34" t="s">
        <v>295</v>
      </c>
      <c r="H230" s="44">
        <f t="shared" si="23"/>
        <v>4.2119999999999998E-2</v>
      </c>
      <c r="I230" s="36" t="s">
        <v>296</v>
      </c>
      <c r="J230" s="49" t="s">
        <v>297</v>
      </c>
      <c r="K230" s="46" t="s">
        <v>35</v>
      </c>
      <c r="L230" s="50" t="s">
        <v>36</v>
      </c>
      <c r="M230" s="51" t="s">
        <v>299</v>
      </c>
      <c r="N230" s="48"/>
    </row>
    <row r="231" spans="1:14" s="4" customFormat="1" ht="123" customHeight="1">
      <c r="A231" s="41" t="s">
        <v>292</v>
      </c>
      <c r="B231" s="30" t="s">
        <v>305</v>
      </c>
      <c r="C231" s="42" t="s">
        <v>294</v>
      </c>
      <c r="D231" s="43">
        <v>1</v>
      </c>
      <c r="E231" s="33">
        <v>100</v>
      </c>
      <c r="F231" s="33">
        <v>105</v>
      </c>
      <c r="G231" s="34" t="s">
        <v>295</v>
      </c>
      <c r="H231" s="44">
        <f t="shared" si="23"/>
        <v>4.2119999999999998E-2</v>
      </c>
      <c r="I231" s="36" t="s">
        <v>296</v>
      </c>
      <c r="J231" s="49" t="s">
        <v>297</v>
      </c>
      <c r="K231" s="46" t="s">
        <v>35</v>
      </c>
      <c r="L231" s="50" t="s">
        <v>36</v>
      </c>
      <c r="M231" s="51" t="s">
        <v>299</v>
      </c>
      <c r="N231" s="48"/>
    </row>
    <row r="232" spans="1:14" s="4" customFormat="1" ht="123" customHeight="1">
      <c r="A232" s="41" t="s">
        <v>292</v>
      </c>
      <c r="B232" s="30" t="s">
        <v>305</v>
      </c>
      <c r="C232" s="42" t="s">
        <v>294</v>
      </c>
      <c r="D232" s="43">
        <v>1</v>
      </c>
      <c r="E232" s="33">
        <v>100</v>
      </c>
      <c r="F232" s="33">
        <v>105</v>
      </c>
      <c r="G232" s="34" t="s">
        <v>295</v>
      </c>
      <c r="H232" s="44">
        <f t="shared" si="23"/>
        <v>4.2119999999999998E-2</v>
      </c>
      <c r="I232" s="36" t="s">
        <v>296</v>
      </c>
      <c r="J232" s="49" t="s">
        <v>297</v>
      </c>
      <c r="K232" s="46" t="s">
        <v>35</v>
      </c>
      <c r="L232" s="50" t="s">
        <v>36</v>
      </c>
      <c r="M232" s="51" t="s">
        <v>299</v>
      </c>
      <c r="N232" s="48"/>
    </row>
    <row r="233" spans="1:14" s="4" customFormat="1" ht="123" customHeight="1">
      <c r="A233" s="41" t="s">
        <v>292</v>
      </c>
      <c r="B233" s="30" t="s">
        <v>306</v>
      </c>
      <c r="C233" s="42" t="s">
        <v>294</v>
      </c>
      <c r="D233" s="43">
        <v>1</v>
      </c>
      <c r="E233" s="33">
        <v>76</v>
      </c>
      <c r="F233" s="33">
        <v>80</v>
      </c>
      <c r="G233" s="34" t="s">
        <v>295</v>
      </c>
      <c r="H233" s="44">
        <f t="shared" si="23"/>
        <v>4.2119999999999998E-2</v>
      </c>
      <c r="I233" s="36" t="s">
        <v>296</v>
      </c>
      <c r="J233" s="49" t="s">
        <v>297</v>
      </c>
      <c r="K233" s="46" t="s">
        <v>35</v>
      </c>
      <c r="L233" s="50" t="s">
        <v>36</v>
      </c>
      <c r="M233" s="51" t="s">
        <v>299</v>
      </c>
      <c r="N233" s="48"/>
    </row>
    <row r="234" spans="1:14" s="4" customFormat="1" ht="123" customHeight="1">
      <c r="A234" s="41" t="s">
        <v>292</v>
      </c>
      <c r="B234" s="30" t="s">
        <v>306</v>
      </c>
      <c r="C234" s="42" t="s">
        <v>294</v>
      </c>
      <c r="D234" s="43">
        <v>1</v>
      </c>
      <c r="E234" s="33">
        <v>76</v>
      </c>
      <c r="F234" s="33">
        <v>80</v>
      </c>
      <c r="G234" s="34" t="s">
        <v>295</v>
      </c>
      <c r="H234" s="44">
        <f t="shared" si="23"/>
        <v>4.2119999999999998E-2</v>
      </c>
      <c r="I234" s="36" t="s">
        <v>296</v>
      </c>
      <c r="J234" s="49" t="s">
        <v>297</v>
      </c>
      <c r="K234" s="46" t="s">
        <v>35</v>
      </c>
      <c r="L234" s="50" t="s">
        <v>36</v>
      </c>
      <c r="M234" s="51" t="s">
        <v>299</v>
      </c>
      <c r="N234" s="48"/>
    </row>
    <row r="235" spans="1:14" s="4" customFormat="1" ht="123" customHeight="1">
      <c r="A235" s="41" t="s">
        <v>292</v>
      </c>
      <c r="B235" s="30" t="s">
        <v>307</v>
      </c>
      <c r="C235" s="42" t="s">
        <v>294</v>
      </c>
      <c r="D235" s="43">
        <v>1</v>
      </c>
      <c r="E235" s="33">
        <v>100</v>
      </c>
      <c r="F235" s="33">
        <v>105</v>
      </c>
      <c r="G235" s="34" t="s">
        <v>295</v>
      </c>
      <c r="H235" s="44">
        <f t="shared" si="23"/>
        <v>4.2119999999999998E-2</v>
      </c>
      <c r="I235" s="36" t="s">
        <v>296</v>
      </c>
      <c r="J235" s="49" t="s">
        <v>297</v>
      </c>
      <c r="K235" s="46" t="s">
        <v>35</v>
      </c>
      <c r="L235" s="50" t="s">
        <v>36</v>
      </c>
      <c r="M235" s="51" t="s">
        <v>299</v>
      </c>
      <c r="N235" s="48"/>
    </row>
    <row r="236" spans="1:14" s="4" customFormat="1" ht="123" customHeight="1">
      <c r="A236" s="41" t="s">
        <v>292</v>
      </c>
      <c r="B236" s="30" t="s">
        <v>307</v>
      </c>
      <c r="C236" s="42" t="s">
        <v>294</v>
      </c>
      <c r="D236" s="43">
        <v>1</v>
      </c>
      <c r="E236" s="33">
        <v>100</v>
      </c>
      <c r="F236" s="33">
        <v>105</v>
      </c>
      <c r="G236" s="34" t="s">
        <v>295</v>
      </c>
      <c r="H236" s="44">
        <f t="shared" si="23"/>
        <v>4.2119999999999998E-2</v>
      </c>
      <c r="I236" s="36" t="s">
        <v>296</v>
      </c>
      <c r="J236" s="49" t="s">
        <v>297</v>
      </c>
      <c r="K236" s="46" t="s">
        <v>35</v>
      </c>
      <c r="L236" s="50" t="s">
        <v>36</v>
      </c>
      <c r="M236" s="51" t="s">
        <v>299</v>
      </c>
      <c r="N236" s="48"/>
    </row>
    <row r="237" spans="1:14" s="4" customFormat="1" ht="123" customHeight="1">
      <c r="A237" s="41" t="s">
        <v>292</v>
      </c>
      <c r="B237" s="30" t="s">
        <v>307</v>
      </c>
      <c r="C237" s="42" t="s">
        <v>294</v>
      </c>
      <c r="D237" s="43">
        <v>1</v>
      </c>
      <c r="E237" s="33">
        <v>100</v>
      </c>
      <c r="F237" s="33">
        <v>105</v>
      </c>
      <c r="G237" s="34" t="s">
        <v>295</v>
      </c>
      <c r="H237" s="44">
        <f t="shared" si="23"/>
        <v>4.2119999999999998E-2</v>
      </c>
      <c r="I237" s="36" t="s">
        <v>296</v>
      </c>
      <c r="J237" s="49" t="s">
        <v>297</v>
      </c>
      <c r="K237" s="46" t="s">
        <v>35</v>
      </c>
      <c r="L237" s="50" t="s">
        <v>36</v>
      </c>
      <c r="M237" s="51" t="s">
        <v>299</v>
      </c>
      <c r="N237" s="48"/>
    </row>
    <row r="238" spans="1:14" s="4" customFormat="1" ht="123" customHeight="1">
      <c r="A238" s="41" t="s">
        <v>292</v>
      </c>
      <c r="B238" s="30" t="s">
        <v>307</v>
      </c>
      <c r="C238" s="42" t="s">
        <v>294</v>
      </c>
      <c r="D238" s="43">
        <v>1</v>
      </c>
      <c r="E238" s="33">
        <v>100</v>
      </c>
      <c r="F238" s="33">
        <v>105</v>
      </c>
      <c r="G238" s="34" t="s">
        <v>295</v>
      </c>
      <c r="H238" s="44">
        <f t="shared" si="23"/>
        <v>4.2119999999999998E-2</v>
      </c>
      <c r="I238" s="36" t="s">
        <v>296</v>
      </c>
      <c r="J238" s="49" t="s">
        <v>297</v>
      </c>
      <c r="K238" s="46" t="s">
        <v>35</v>
      </c>
      <c r="L238" s="50" t="s">
        <v>36</v>
      </c>
      <c r="M238" s="51" t="s">
        <v>299</v>
      </c>
      <c r="N238" s="48"/>
    </row>
    <row r="239" spans="1:14" s="4" customFormat="1" ht="123" customHeight="1">
      <c r="A239" s="41" t="s">
        <v>292</v>
      </c>
      <c r="B239" s="30" t="s">
        <v>308</v>
      </c>
      <c r="C239" s="42" t="s">
        <v>294</v>
      </c>
      <c r="D239" s="43">
        <v>1</v>
      </c>
      <c r="E239" s="33">
        <v>76</v>
      </c>
      <c r="F239" s="33">
        <v>80</v>
      </c>
      <c r="G239" s="34" t="s">
        <v>295</v>
      </c>
      <c r="H239" s="44">
        <f t="shared" si="23"/>
        <v>4.2119999999999998E-2</v>
      </c>
      <c r="I239" s="36" t="s">
        <v>296</v>
      </c>
      <c r="J239" s="49" t="s">
        <v>297</v>
      </c>
      <c r="K239" s="46" t="s">
        <v>35</v>
      </c>
      <c r="L239" s="50" t="s">
        <v>36</v>
      </c>
      <c r="M239" s="51" t="s">
        <v>299</v>
      </c>
      <c r="N239" s="48"/>
    </row>
    <row r="240" spans="1:14" s="4" customFormat="1" ht="123" customHeight="1">
      <c r="A240" s="41" t="s">
        <v>292</v>
      </c>
      <c r="B240" s="30" t="s">
        <v>308</v>
      </c>
      <c r="C240" s="42" t="s">
        <v>294</v>
      </c>
      <c r="D240" s="43">
        <v>1</v>
      </c>
      <c r="E240" s="33">
        <v>76</v>
      </c>
      <c r="F240" s="33">
        <v>80</v>
      </c>
      <c r="G240" s="34" t="s">
        <v>295</v>
      </c>
      <c r="H240" s="44">
        <f t="shared" si="23"/>
        <v>4.2119999999999998E-2</v>
      </c>
      <c r="I240" s="36" t="s">
        <v>296</v>
      </c>
      <c r="J240" s="49" t="s">
        <v>297</v>
      </c>
      <c r="K240" s="46" t="s">
        <v>35</v>
      </c>
      <c r="L240" s="50" t="s">
        <v>36</v>
      </c>
      <c r="M240" s="51" t="s">
        <v>299</v>
      </c>
      <c r="N240" s="48"/>
    </row>
    <row r="241" spans="1:14" s="4" customFormat="1" ht="123" customHeight="1">
      <c r="A241" s="41" t="s">
        <v>292</v>
      </c>
      <c r="B241" s="30" t="s">
        <v>309</v>
      </c>
      <c r="C241" s="42" t="s">
        <v>294</v>
      </c>
      <c r="D241" s="43">
        <v>1</v>
      </c>
      <c r="E241" s="33">
        <v>100</v>
      </c>
      <c r="F241" s="33">
        <v>105</v>
      </c>
      <c r="G241" s="34" t="s">
        <v>295</v>
      </c>
      <c r="H241" s="44">
        <f t="shared" si="23"/>
        <v>4.2119999999999998E-2</v>
      </c>
      <c r="I241" s="36" t="s">
        <v>296</v>
      </c>
      <c r="J241" s="49" t="s">
        <v>297</v>
      </c>
      <c r="K241" s="46" t="s">
        <v>35</v>
      </c>
      <c r="L241" s="50" t="s">
        <v>36</v>
      </c>
      <c r="M241" s="51" t="s">
        <v>299</v>
      </c>
      <c r="N241" s="48"/>
    </row>
    <row r="242" spans="1:14" s="4" customFormat="1" ht="123" customHeight="1">
      <c r="A242" s="41" t="s">
        <v>292</v>
      </c>
      <c r="B242" s="30" t="s">
        <v>309</v>
      </c>
      <c r="C242" s="42" t="s">
        <v>294</v>
      </c>
      <c r="D242" s="43">
        <v>1</v>
      </c>
      <c r="E242" s="33">
        <v>100</v>
      </c>
      <c r="F242" s="33">
        <v>105</v>
      </c>
      <c r="G242" s="34" t="s">
        <v>295</v>
      </c>
      <c r="H242" s="44">
        <f t="shared" si="23"/>
        <v>4.2119999999999998E-2</v>
      </c>
      <c r="I242" s="36" t="s">
        <v>296</v>
      </c>
      <c r="J242" s="49" t="s">
        <v>297</v>
      </c>
      <c r="K242" s="46" t="s">
        <v>35</v>
      </c>
      <c r="L242" s="50" t="s">
        <v>36</v>
      </c>
      <c r="M242" s="51" t="s">
        <v>299</v>
      </c>
      <c r="N242" s="48"/>
    </row>
    <row r="243" spans="1:14" s="4" customFormat="1" ht="123" customHeight="1">
      <c r="A243" s="41" t="s">
        <v>292</v>
      </c>
      <c r="B243" s="30" t="s">
        <v>309</v>
      </c>
      <c r="C243" s="42" t="s">
        <v>294</v>
      </c>
      <c r="D243" s="43">
        <v>1</v>
      </c>
      <c r="E243" s="33">
        <v>100</v>
      </c>
      <c r="F243" s="33">
        <v>105</v>
      </c>
      <c r="G243" s="34" t="s">
        <v>295</v>
      </c>
      <c r="H243" s="44">
        <f t="shared" si="23"/>
        <v>4.2119999999999998E-2</v>
      </c>
      <c r="I243" s="36" t="s">
        <v>296</v>
      </c>
      <c r="J243" s="49" t="s">
        <v>297</v>
      </c>
      <c r="K243" s="46" t="s">
        <v>35</v>
      </c>
      <c r="L243" s="50" t="s">
        <v>36</v>
      </c>
      <c r="M243" s="51" t="s">
        <v>299</v>
      </c>
      <c r="N243" s="48"/>
    </row>
    <row r="244" spans="1:14" s="4" customFormat="1" ht="123" customHeight="1">
      <c r="A244" s="41" t="s">
        <v>292</v>
      </c>
      <c r="B244" s="30" t="s">
        <v>309</v>
      </c>
      <c r="C244" s="42" t="s">
        <v>294</v>
      </c>
      <c r="D244" s="43">
        <v>1</v>
      </c>
      <c r="E244" s="33">
        <v>100</v>
      </c>
      <c r="F244" s="33">
        <v>105</v>
      </c>
      <c r="G244" s="34" t="s">
        <v>295</v>
      </c>
      <c r="H244" s="44">
        <f t="shared" si="23"/>
        <v>4.2119999999999998E-2</v>
      </c>
      <c r="I244" s="36" t="s">
        <v>296</v>
      </c>
      <c r="J244" s="49" t="s">
        <v>297</v>
      </c>
      <c r="K244" s="46" t="s">
        <v>35</v>
      </c>
      <c r="L244" s="50" t="s">
        <v>36</v>
      </c>
      <c r="M244" s="51" t="s">
        <v>299</v>
      </c>
      <c r="N244" s="48"/>
    </row>
    <row r="245" spans="1:14" s="4" customFormat="1" ht="123" customHeight="1">
      <c r="A245" s="41" t="s">
        <v>292</v>
      </c>
      <c r="B245" s="30" t="s">
        <v>309</v>
      </c>
      <c r="C245" s="42" t="s">
        <v>294</v>
      </c>
      <c r="D245" s="43">
        <v>1</v>
      </c>
      <c r="E245" s="33">
        <v>100</v>
      </c>
      <c r="F245" s="33">
        <v>105</v>
      </c>
      <c r="G245" s="34" t="s">
        <v>295</v>
      </c>
      <c r="H245" s="44">
        <f t="shared" si="23"/>
        <v>4.2119999999999998E-2</v>
      </c>
      <c r="I245" s="36" t="s">
        <v>296</v>
      </c>
      <c r="J245" s="49" t="s">
        <v>297</v>
      </c>
      <c r="K245" s="46" t="s">
        <v>35</v>
      </c>
      <c r="L245" s="50" t="s">
        <v>36</v>
      </c>
      <c r="M245" s="51" t="s">
        <v>299</v>
      </c>
      <c r="N245" s="48"/>
    </row>
    <row r="246" spans="1:14" s="4" customFormat="1" ht="123" customHeight="1">
      <c r="A246" s="41" t="s">
        <v>292</v>
      </c>
      <c r="B246" s="30" t="s">
        <v>310</v>
      </c>
      <c r="C246" s="42" t="s">
        <v>294</v>
      </c>
      <c r="D246" s="43">
        <v>1</v>
      </c>
      <c r="E246" s="33">
        <v>76</v>
      </c>
      <c r="F246" s="33">
        <v>80</v>
      </c>
      <c r="G246" s="34" t="s">
        <v>295</v>
      </c>
      <c r="H246" s="44">
        <f t="shared" si="23"/>
        <v>4.2119999999999998E-2</v>
      </c>
      <c r="I246" s="36" t="s">
        <v>296</v>
      </c>
      <c r="J246" s="49" t="s">
        <v>297</v>
      </c>
      <c r="K246" s="46" t="s">
        <v>35</v>
      </c>
      <c r="L246" s="50" t="s">
        <v>36</v>
      </c>
      <c r="M246" s="51" t="s">
        <v>299</v>
      </c>
      <c r="N246" s="48"/>
    </row>
    <row r="247" spans="1:14" s="4" customFormat="1" ht="123" customHeight="1">
      <c r="A247" s="41" t="s">
        <v>292</v>
      </c>
      <c r="B247" s="30" t="s">
        <v>310</v>
      </c>
      <c r="C247" s="42" t="s">
        <v>294</v>
      </c>
      <c r="D247" s="43">
        <v>1</v>
      </c>
      <c r="E247" s="33">
        <v>76</v>
      </c>
      <c r="F247" s="33">
        <v>80</v>
      </c>
      <c r="G247" s="34" t="s">
        <v>295</v>
      </c>
      <c r="H247" s="44">
        <f t="shared" si="23"/>
        <v>4.2119999999999998E-2</v>
      </c>
      <c r="I247" s="36" t="s">
        <v>296</v>
      </c>
      <c r="J247" s="49" t="s">
        <v>297</v>
      </c>
      <c r="K247" s="46" t="s">
        <v>35</v>
      </c>
      <c r="L247" s="50" t="s">
        <v>36</v>
      </c>
      <c r="M247" s="51" t="s">
        <v>299</v>
      </c>
      <c r="N247" s="48"/>
    </row>
    <row r="248" spans="1:14" s="4" customFormat="1" ht="123" customHeight="1">
      <c r="A248" s="41" t="s">
        <v>292</v>
      </c>
      <c r="B248" s="30" t="s">
        <v>311</v>
      </c>
      <c r="C248" s="42" t="s">
        <v>294</v>
      </c>
      <c r="D248" s="43">
        <v>1</v>
      </c>
      <c r="E248" s="33">
        <v>100</v>
      </c>
      <c r="F248" s="33">
        <v>105</v>
      </c>
      <c r="G248" s="34" t="s">
        <v>295</v>
      </c>
      <c r="H248" s="44">
        <f t="shared" si="23"/>
        <v>4.2119999999999998E-2</v>
      </c>
      <c r="I248" s="36" t="s">
        <v>296</v>
      </c>
      <c r="J248" s="49" t="s">
        <v>297</v>
      </c>
      <c r="K248" s="46" t="s">
        <v>35</v>
      </c>
      <c r="L248" s="50" t="s">
        <v>36</v>
      </c>
      <c r="M248" s="51" t="s">
        <v>299</v>
      </c>
      <c r="N248" s="48"/>
    </row>
    <row r="249" spans="1:14" s="4" customFormat="1" ht="123" customHeight="1">
      <c r="A249" s="41" t="s">
        <v>292</v>
      </c>
      <c r="B249" s="30" t="s">
        <v>311</v>
      </c>
      <c r="C249" s="42" t="s">
        <v>294</v>
      </c>
      <c r="D249" s="43">
        <v>1</v>
      </c>
      <c r="E249" s="33">
        <v>100</v>
      </c>
      <c r="F249" s="33">
        <v>105</v>
      </c>
      <c r="G249" s="34" t="s">
        <v>295</v>
      </c>
      <c r="H249" s="44">
        <f t="shared" si="23"/>
        <v>4.2119999999999998E-2</v>
      </c>
      <c r="I249" s="36" t="s">
        <v>296</v>
      </c>
      <c r="J249" s="49" t="s">
        <v>297</v>
      </c>
      <c r="K249" s="46" t="s">
        <v>35</v>
      </c>
      <c r="L249" s="50" t="s">
        <v>36</v>
      </c>
      <c r="M249" s="51" t="s">
        <v>299</v>
      </c>
      <c r="N249" s="48"/>
    </row>
    <row r="250" spans="1:14" s="4" customFormat="1" ht="123" customHeight="1">
      <c r="A250" s="41" t="s">
        <v>292</v>
      </c>
      <c r="B250" s="30" t="s">
        <v>311</v>
      </c>
      <c r="C250" s="42" t="s">
        <v>294</v>
      </c>
      <c r="D250" s="43">
        <v>1</v>
      </c>
      <c r="E250" s="33">
        <v>100</v>
      </c>
      <c r="F250" s="33">
        <v>105</v>
      </c>
      <c r="G250" s="34" t="s">
        <v>295</v>
      </c>
      <c r="H250" s="44">
        <f t="shared" si="23"/>
        <v>4.2119999999999998E-2</v>
      </c>
      <c r="I250" s="36" t="s">
        <v>296</v>
      </c>
      <c r="J250" s="49" t="s">
        <v>297</v>
      </c>
      <c r="K250" s="46" t="s">
        <v>35</v>
      </c>
      <c r="L250" s="50" t="s">
        <v>36</v>
      </c>
      <c r="M250" s="51" t="s">
        <v>299</v>
      </c>
      <c r="N250" s="48"/>
    </row>
    <row r="251" spans="1:14" s="4" customFormat="1" ht="123" customHeight="1">
      <c r="A251" s="41" t="s">
        <v>292</v>
      </c>
      <c r="B251" s="30" t="s">
        <v>311</v>
      </c>
      <c r="C251" s="42" t="s">
        <v>294</v>
      </c>
      <c r="D251" s="43">
        <v>1</v>
      </c>
      <c r="E251" s="33">
        <v>100</v>
      </c>
      <c r="F251" s="33">
        <v>105</v>
      </c>
      <c r="G251" s="34" t="s">
        <v>295</v>
      </c>
      <c r="H251" s="44">
        <f t="shared" si="23"/>
        <v>4.2119999999999998E-2</v>
      </c>
      <c r="I251" s="36" t="s">
        <v>296</v>
      </c>
      <c r="J251" s="49" t="s">
        <v>297</v>
      </c>
      <c r="K251" s="46" t="s">
        <v>35</v>
      </c>
      <c r="L251" s="50" t="s">
        <v>36</v>
      </c>
      <c r="M251" s="51" t="s">
        <v>299</v>
      </c>
      <c r="N251" s="48"/>
    </row>
    <row r="252" spans="1:14" s="4" customFormat="1" ht="123" customHeight="1">
      <c r="A252" s="41" t="s">
        <v>292</v>
      </c>
      <c r="B252" s="30" t="s">
        <v>311</v>
      </c>
      <c r="C252" s="42" t="s">
        <v>294</v>
      </c>
      <c r="D252" s="43">
        <v>1</v>
      </c>
      <c r="E252" s="33">
        <v>100</v>
      </c>
      <c r="F252" s="33">
        <v>105</v>
      </c>
      <c r="G252" s="34" t="s">
        <v>295</v>
      </c>
      <c r="H252" s="44">
        <f t="shared" si="23"/>
        <v>4.2119999999999998E-2</v>
      </c>
      <c r="I252" s="36" t="s">
        <v>296</v>
      </c>
      <c r="J252" s="49" t="s">
        <v>297</v>
      </c>
      <c r="K252" s="46" t="s">
        <v>35</v>
      </c>
      <c r="L252" s="50" t="s">
        <v>36</v>
      </c>
      <c r="M252" s="51" t="s">
        <v>299</v>
      </c>
      <c r="N252" s="48"/>
    </row>
    <row r="253" spans="1:14" s="4" customFormat="1" ht="123" customHeight="1">
      <c r="A253" s="41" t="s">
        <v>292</v>
      </c>
      <c r="B253" s="30" t="s">
        <v>312</v>
      </c>
      <c r="C253" s="42" t="s">
        <v>313</v>
      </c>
      <c r="D253" s="43">
        <v>1</v>
      </c>
      <c r="E253" s="33">
        <v>115</v>
      </c>
      <c r="F253" s="33">
        <v>120</v>
      </c>
      <c r="G253" s="34" t="s">
        <v>295</v>
      </c>
      <c r="H253" s="44">
        <f t="shared" ref="H253:H260" si="24">0.6*0.4*0.35</f>
        <v>8.4000000000000005E-2</v>
      </c>
      <c r="I253" s="36" t="s">
        <v>314</v>
      </c>
      <c r="J253" s="49" t="s">
        <v>315</v>
      </c>
      <c r="K253" s="46" t="s">
        <v>35</v>
      </c>
      <c r="L253" s="50" t="s">
        <v>36</v>
      </c>
      <c r="M253" s="51" t="s">
        <v>316</v>
      </c>
      <c r="N253" s="48"/>
    </row>
    <row r="254" spans="1:14" s="4" customFormat="1" ht="123" customHeight="1">
      <c r="A254" s="41" t="s">
        <v>292</v>
      </c>
      <c r="B254" s="30" t="s">
        <v>317</v>
      </c>
      <c r="C254" s="42" t="s">
        <v>313</v>
      </c>
      <c r="D254" s="43">
        <v>1</v>
      </c>
      <c r="E254" s="33">
        <v>130</v>
      </c>
      <c r="F254" s="33">
        <v>135</v>
      </c>
      <c r="G254" s="34" t="s">
        <v>295</v>
      </c>
      <c r="H254" s="44">
        <f t="shared" si="24"/>
        <v>8.4000000000000005E-2</v>
      </c>
      <c r="I254" s="36" t="s">
        <v>318</v>
      </c>
      <c r="J254" s="49" t="s">
        <v>315</v>
      </c>
      <c r="K254" s="46" t="s">
        <v>35</v>
      </c>
      <c r="L254" s="50" t="s">
        <v>36</v>
      </c>
      <c r="M254" s="51" t="s">
        <v>316</v>
      </c>
      <c r="N254" s="48"/>
    </row>
    <row r="255" spans="1:14" s="4" customFormat="1" ht="123" customHeight="1">
      <c r="A255" s="41" t="s">
        <v>292</v>
      </c>
      <c r="B255" s="30" t="s">
        <v>317</v>
      </c>
      <c r="C255" s="42" t="s">
        <v>313</v>
      </c>
      <c r="D255" s="43">
        <v>1</v>
      </c>
      <c r="E255" s="33">
        <v>130</v>
      </c>
      <c r="F255" s="33">
        <v>135</v>
      </c>
      <c r="G255" s="34" t="s">
        <v>295</v>
      </c>
      <c r="H255" s="44">
        <f t="shared" si="24"/>
        <v>8.4000000000000005E-2</v>
      </c>
      <c r="I255" s="36" t="s">
        <v>318</v>
      </c>
      <c r="J255" s="49" t="s">
        <v>315</v>
      </c>
      <c r="K255" s="46" t="s">
        <v>35</v>
      </c>
      <c r="L255" s="50" t="s">
        <v>36</v>
      </c>
      <c r="M255" s="51" t="s">
        <v>316</v>
      </c>
      <c r="N255" s="48"/>
    </row>
    <row r="256" spans="1:14" s="4" customFormat="1" ht="123" customHeight="1">
      <c r="A256" s="41" t="s">
        <v>292</v>
      </c>
      <c r="B256" s="30" t="s">
        <v>317</v>
      </c>
      <c r="C256" s="42" t="s">
        <v>313</v>
      </c>
      <c r="D256" s="43">
        <v>1</v>
      </c>
      <c r="E256" s="33">
        <v>130</v>
      </c>
      <c r="F256" s="33">
        <v>135</v>
      </c>
      <c r="G256" s="34" t="s">
        <v>295</v>
      </c>
      <c r="H256" s="44">
        <f t="shared" si="24"/>
        <v>8.4000000000000005E-2</v>
      </c>
      <c r="I256" s="36" t="s">
        <v>318</v>
      </c>
      <c r="J256" s="49" t="s">
        <v>315</v>
      </c>
      <c r="K256" s="46" t="s">
        <v>35</v>
      </c>
      <c r="L256" s="50" t="s">
        <v>36</v>
      </c>
      <c r="M256" s="51" t="s">
        <v>316</v>
      </c>
      <c r="N256" s="48"/>
    </row>
    <row r="257" spans="1:15" s="4" customFormat="1" ht="123" customHeight="1">
      <c r="A257" s="41" t="s">
        <v>292</v>
      </c>
      <c r="B257" s="30" t="s">
        <v>319</v>
      </c>
      <c r="C257" s="42" t="s">
        <v>313</v>
      </c>
      <c r="D257" s="43">
        <v>1</v>
      </c>
      <c r="E257" s="33">
        <v>115</v>
      </c>
      <c r="F257" s="33">
        <v>120</v>
      </c>
      <c r="G257" s="34" t="s">
        <v>295</v>
      </c>
      <c r="H257" s="44">
        <f t="shared" si="24"/>
        <v>8.4000000000000005E-2</v>
      </c>
      <c r="I257" s="36" t="s">
        <v>314</v>
      </c>
      <c r="J257" s="49" t="s">
        <v>315</v>
      </c>
      <c r="K257" s="46" t="s">
        <v>35</v>
      </c>
      <c r="L257" s="50" t="s">
        <v>36</v>
      </c>
      <c r="M257" s="51" t="s">
        <v>316</v>
      </c>
      <c r="N257" s="48"/>
    </row>
    <row r="258" spans="1:15" s="4" customFormat="1" ht="123" customHeight="1">
      <c r="A258" s="41" t="s">
        <v>292</v>
      </c>
      <c r="B258" s="30" t="s">
        <v>320</v>
      </c>
      <c r="C258" s="42" t="s">
        <v>313</v>
      </c>
      <c r="D258" s="43">
        <v>1</v>
      </c>
      <c r="E258" s="33">
        <v>130</v>
      </c>
      <c r="F258" s="33">
        <v>135</v>
      </c>
      <c r="G258" s="34" t="s">
        <v>295</v>
      </c>
      <c r="H258" s="44">
        <f t="shared" si="24"/>
        <v>8.4000000000000005E-2</v>
      </c>
      <c r="I258" s="36" t="s">
        <v>318</v>
      </c>
      <c r="J258" s="49" t="s">
        <v>315</v>
      </c>
      <c r="K258" s="46" t="s">
        <v>35</v>
      </c>
      <c r="L258" s="50" t="s">
        <v>36</v>
      </c>
      <c r="M258" s="51" t="s">
        <v>316</v>
      </c>
      <c r="N258" s="48"/>
    </row>
    <row r="259" spans="1:15" s="4" customFormat="1" ht="123" customHeight="1">
      <c r="A259" s="41" t="s">
        <v>292</v>
      </c>
      <c r="B259" s="30" t="s">
        <v>320</v>
      </c>
      <c r="C259" s="42" t="s">
        <v>313</v>
      </c>
      <c r="D259" s="43">
        <v>1</v>
      </c>
      <c r="E259" s="33">
        <v>130</v>
      </c>
      <c r="F259" s="33">
        <v>135</v>
      </c>
      <c r="G259" s="34" t="s">
        <v>295</v>
      </c>
      <c r="H259" s="44">
        <f t="shared" si="24"/>
        <v>8.4000000000000005E-2</v>
      </c>
      <c r="I259" s="36" t="s">
        <v>318</v>
      </c>
      <c r="J259" s="49" t="s">
        <v>315</v>
      </c>
      <c r="K259" s="46" t="s">
        <v>35</v>
      </c>
      <c r="L259" s="50" t="s">
        <v>36</v>
      </c>
      <c r="M259" s="51" t="s">
        <v>316</v>
      </c>
      <c r="N259" s="48"/>
    </row>
    <row r="260" spans="1:15" s="4" customFormat="1" ht="123" customHeight="1">
      <c r="A260" s="41" t="s">
        <v>292</v>
      </c>
      <c r="B260" s="30" t="s">
        <v>320</v>
      </c>
      <c r="C260" s="42" t="s">
        <v>313</v>
      </c>
      <c r="D260" s="43">
        <v>1</v>
      </c>
      <c r="E260" s="33">
        <v>130</v>
      </c>
      <c r="F260" s="33">
        <v>135</v>
      </c>
      <c r="G260" s="34" t="s">
        <v>295</v>
      </c>
      <c r="H260" s="44">
        <f t="shared" si="24"/>
        <v>8.4000000000000005E-2</v>
      </c>
      <c r="I260" s="36" t="s">
        <v>318</v>
      </c>
      <c r="J260" s="49" t="s">
        <v>315</v>
      </c>
      <c r="K260" s="46" t="s">
        <v>35</v>
      </c>
      <c r="L260" s="50" t="s">
        <v>36</v>
      </c>
      <c r="M260" s="51" t="s">
        <v>316</v>
      </c>
      <c r="N260" s="48"/>
    </row>
    <row r="261" spans="1:15" s="4" customFormat="1" ht="123" customHeight="1">
      <c r="A261" s="41" t="s">
        <v>292</v>
      </c>
      <c r="B261" s="30" t="s">
        <v>321</v>
      </c>
      <c r="C261" s="42" t="s">
        <v>294</v>
      </c>
      <c r="D261" s="43">
        <v>1</v>
      </c>
      <c r="E261" s="33">
        <v>186</v>
      </c>
      <c r="F261" s="33">
        <v>192</v>
      </c>
      <c r="G261" s="34" t="s">
        <v>322</v>
      </c>
      <c r="H261" s="44">
        <f t="shared" ref="H261:H265" si="25">0.6*0.465*0.34</f>
        <v>9.486E-2</v>
      </c>
      <c r="I261" s="36" t="s">
        <v>323</v>
      </c>
      <c r="J261" s="49" t="s">
        <v>324</v>
      </c>
      <c r="K261" s="46" t="s">
        <v>35</v>
      </c>
      <c r="L261" s="50" t="s">
        <v>36</v>
      </c>
      <c r="M261" s="51"/>
      <c r="N261" s="48"/>
    </row>
    <row r="262" spans="1:15" s="4" customFormat="1" ht="123" customHeight="1">
      <c r="A262" s="41" t="s">
        <v>292</v>
      </c>
      <c r="B262" s="30" t="s">
        <v>325</v>
      </c>
      <c r="C262" s="42" t="s">
        <v>294</v>
      </c>
      <c r="D262" s="43">
        <v>1</v>
      </c>
      <c r="E262" s="33">
        <v>186</v>
      </c>
      <c r="F262" s="33">
        <v>192</v>
      </c>
      <c r="G262" s="34" t="s">
        <v>322</v>
      </c>
      <c r="H262" s="44">
        <f t="shared" si="25"/>
        <v>9.486E-2</v>
      </c>
      <c r="I262" s="36" t="s">
        <v>323</v>
      </c>
      <c r="J262" s="49" t="s">
        <v>324</v>
      </c>
      <c r="K262" s="46" t="s">
        <v>35</v>
      </c>
      <c r="L262" s="50" t="s">
        <v>36</v>
      </c>
      <c r="M262" s="51"/>
      <c r="N262" s="48"/>
    </row>
    <row r="263" spans="1:15" s="4" customFormat="1" ht="123" customHeight="1">
      <c r="A263" s="41" t="s">
        <v>292</v>
      </c>
      <c r="B263" s="30" t="s">
        <v>326</v>
      </c>
      <c r="C263" s="42" t="s">
        <v>294</v>
      </c>
      <c r="D263" s="43">
        <v>1</v>
      </c>
      <c r="E263" s="33">
        <v>186</v>
      </c>
      <c r="F263" s="33">
        <v>192</v>
      </c>
      <c r="G263" s="34" t="s">
        <v>322</v>
      </c>
      <c r="H263" s="44">
        <f t="shared" si="25"/>
        <v>9.486E-2</v>
      </c>
      <c r="I263" s="36" t="s">
        <v>323</v>
      </c>
      <c r="J263" s="49" t="s">
        <v>324</v>
      </c>
      <c r="K263" s="46" t="s">
        <v>35</v>
      </c>
      <c r="L263" s="50" t="s">
        <v>36</v>
      </c>
      <c r="M263" s="51"/>
      <c r="N263" s="48"/>
    </row>
    <row r="264" spans="1:15" s="4" customFormat="1" ht="123" customHeight="1">
      <c r="A264" s="41" t="s">
        <v>292</v>
      </c>
      <c r="B264" s="30" t="s">
        <v>326</v>
      </c>
      <c r="C264" s="42" t="s">
        <v>294</v>
      </c>
      <c r="D264" s="43">
        <v>1</v>
      </c>
      <c r="E264" s="33">
        <v>186</v>
      </c>
      <c r="F264" s="33">
        <v>192</v>
      </c>
      <c r="G264" s="34" t="s">
        <v>322</v>
      </c>
      <c r="H264" s="44">
        <f t="shared" si="25"/>
        <v>9.486E-2</v>
      </c>
      <c r="I264" s="36" t="s">
        <v>323</v>
      </c>
      <c r="J264" s="49" t="s">
        <v>324</v>
      </c>
      <c r="K264" s="46" t="s">
        <v>35</v>
      </c>
      <c r="L264" s="50" t="s">
        <v>36</v>
      </c>
      <c r="M264" s="51"/>
      <c r="N264" s="48"/>
    </row>
    <row r="265" spans="1:15" s="4" customFormat="1" ht="123" customHeight="1">
      <c r="A265" s="41" t="s">
        <v>292</v>
      </c>
      <c r="B265" s="30" t="s">
        <v>326</v>
      </c>
      <c r="C265" s="42" t="s">
        <v>294</v>
      </c>
      <c r="D265" s="43">
        <v>1</v>
      </c>
      <c r="E265" s="33">
        <v>186</v>
      </c>
      <c r="F265" s="33">
        <v>192</v>
      </c>
      <c r="G265" s="34" t="s">
        <v>322</v>
      </c>
      <c r="H265" s="44">
        <f t="shared" si="25"/>
        <v>9.486E-2</v>
      </c>
      <c r="I265" s="36" t="s">
        <v>323</v>
      </c>
      <c r="J265" s="49" t="s">
        <v>324</v>
      </c>
      <c r="K265" s="46" t="s">
        <v>35</v>
      </c>
      <c r="L265" s="50" t="s">
        <v>36</v>
      </c>
      <c r="M265" s="51"/>
      <c r="N265" s="48"/>
    </row>
    <row r="266" spans="1:15" s="4" customFormat="1" ht="120" customHeight="1">
      <c r="A266" s="59" t="s">
        <v>327</v>
      </c>
      <c r="B266" s="52" t="s">
        <v>328</v>
      </c>
      <c r="C266" s="31" t="s">
        <v>329</v>
      </c>
      <c r="D266" s="32">
        <v>1</v>
      </c>
      <c r="E266" s="73">
        <v>96</v>
      </c>
      <c r="F266" s="74">
        <v>102</v>
      </c>
      <c r="G266" s="92" t="s">
        <v>330</v>
      </c>
      <c r="H266" s="96">
        <f t="shared" ref="H266:H268" si="26">0.65*0.4*0.3</f>
        <v>7.8E-2</v>
      </c>
      <c r="I266" s="97" t="s">
        <v>331</v>
      </c>
      <c r="J266" s="98" t="s">
        <v>332</v>
      </c>
      <c r="K266" s="38" t="s">
        <v>35</v>
      </c>
      <c r="L266" s="78" t="s">
        <v>36</v>
      </c>
      <c r="M266" s="99"/>
      <c r="N266" s="91"/>
      <c r="O266" s="100"/>
    </row>
    <row r="267" spans="1:15" s="4" customFormat="1" ht="120" customHeight="1">
      <c r="A267" s="59" t="s">
        <v>327</v>
      </c>
      <c r="B267" s="52" t="s">
        <v>328</v>
      </c>
      <c r="C267" s="31" t="s">
        <v>329</v>
      </c>
      <c r="D267" s="32">
        <v>1</v>
      </c>
      <c r="E267" s="73">
        <v>96</v>
      </c>
      <c r="F267" s="74">
        <v>102</v>
      </c>
      <c r="G267" s="92" t="s">
        <v>330</v>
      </c>
      <c r="H267" s="96">
        <f t="shared" si="26"/>
        <v>7.8E-2</v>
      </c>
      <c r="I267" s="97" t="s">
        <v>331</v>
      </c>
      <c r="J267" s="98" t="s">
        <v>332</v>
      </c>
      <c r="K267" s="38" t="s">
        <v>35</v>
      </c>
      <c r="L267" s="78" t="s">
        <v>36</v>
      </c>
      <c r="M267" s="99"/>
      <c r="N267" s="91"/>
      <c r="O267" s="100"/>
    </row>
    <row r="268" spans="1:15" s="4" customFormat="1" ht="120" customHeight="1">
      <c r="A268" s="59" t="s">
        <v>327</v>
      </c>
      <c r="B268" s="52" t="s">
        <v>328</v>
      </c>
      <c r="C268" s="31" t="s">
        <v>329</v>
      </c>
      <c r="D268" s="32">
        <v>1</v>
      </c>
      <c r="E268" s="73">
        <v>96</v>
      </c>
      <c r="F268" s="74">
        <v>102</v>
      </c>
      <c r="G268" s="92" t="s">
        <v>330</v>
      </c>
      <c r="H268" s="96">
        <f t="shared" si="26"/>
        <v>7.8E-2</v>
      </c>
      <c r="I268" s="97" t="s">
        <v>331</v>
      </c>
      <c r="J268" s="98" t="s">
        <v>332</v>
      </c>
      <c r="K268" s="38" t="s">
        <v>35</v>
      </c>
      <c r="L268" s="78" t="s">
        <v>36</v>
      </c>
      <c r="M268" s="99"/>
      <c r="N268" s="91"/>
      <c r="O268" s="100"/>
    </row>
    <row r="269" spans="1:15" s="4" customFormat="1" ht="120" customHeight="1">
      <c r="A269" s="59" t="s">
        <v>327</v>
      </c>
      <c r="B269" s="52" t="s">
        <v>328</v>
      </c>
      <c r="C269" s="31" t="s">
        <v>329</v>
      </c>
      <c r="D269" s="32">
        <v>1</v>
      </c>
      <c r="E269" s="73">
        <v>96</v>
      </c>
      <c r="F269" s="74">
        <v>102</v>
      </c>
      <c r="G269" s="92" t="s">
        <v>330</v>
      </c>
      <c r="H269" s="96">
        <f>0.65*0.4*0.31</f>
        <v>8.0600000000000005E-2</v>
      </c>
      <c r="I269" s="97" t="s">
        <v>331</v>
      </c>
      <c r="J269" s="98" t="s">
        <v>332</v>
      </c>
      <c r="K269" s="38" t="s">
        <v>35</v>
      </c>
      <c r="L269" s="78" t="s">
        <v>36</v>
      </c>
      <c r="M269" s="99"/>
      <c r="N269" s="91"/>
      <c r="O269" s="100"/>
    </row>
    <row r="270" spans="1:15" s="4" customFormat="1" ht="120" customHeight="1">
      <c r="A270" s="59" t="s">
        <v>327</v>
      </c>
      <c r="B270" s="52" t="s">
        <v>328</v>
      </c>
      <c r="C270" s="31" t="s">
        <v>329</v>
      </c>
      <c r="D270" s="32">
        <v>1</v>
      </c>
      <c r="E270" s="73">
        <v>96</v>
      </c>
      <c r="F270" s="74">
        <v>102</v>
      </c>
      <c r="G270" s="92" t="s">
        <v>330</v>
      </c>
      <c r="H270" s="96">
        <f>0.65*0.4*0.3</f>
        <v>7.8E-2</v>
      </c>
      <c r="I270" s="97" t="s">
        <v>331</v>
      </c>
      <c r="J270" s="98" t="s">
        <v>332</v>
      </c>
      <c r="K270" s="38" t="s">
        <v>35</v>
      </c>
      <c r="L270" s="78" t="s">
        <v>36</v>
      </c>
      <c r="M270" s="99"/>
      <c r="N270" s="91"/>
      <c r="O270" s="100"/>
    </row>
    <row r="271" spans="1:15" s="4" customFormat="1" ht="120" customHeight="1">
      <c r="A271" s="59" t="s">
        <v>327</v>
      </c>
      <c r="B271" s="52" t="s">
        <v>328</v>
      </c>
      <c r="C271" s="31" t="s">
        <v>329</v>
      </c>
      <c r="D271" s="32">
        <v>1</v>
      </c>
      <c r="E271" s="73">
        <v>96</v>
      </c>
      <c r="F271" s="74">
        <v>102</v>
      </c>
      <c r="G271" s="92" t="s">
        <v>330</v>
      </c>
      <c r="H271" s="96">
        <f>0.65*0.4*0.3</f>
        <v>7.8E-2</v>
      </c>
      <c r="I271" s="97" t="s">
        <v>331</v>
      </c>
      <c r="J271" s="98" t="s">
        <v>332</v>
      </c>
      <c r="K271" s="38" t="s">
        <v>35</v>
      </c>
      <c r="L271" s="78" t="s">
        <v>36</v>
      </c>
      <c r="M271" s="99"/>
      <c r="N271" s="91"/>
      <c r="O271" s="100"/>
    </row>
    <row r="272" spans="1:15" s="4" customFormat="1" ht="120" customHeight="1">
      <c r="A272" s="101" t="s">
        <v>333</v>
      </c>
      <c r="B272" s="52" t="s">
        <v>334</v>
      </c>
      <c r="C272" s="31" t="s">
        <v>335</v>
      </c>
      <c r="D272" s="32">
        <v>1</v>
      </c>
      <c r="E272" s="73">
        <v>104</v>
      </c>
      <c r="F272" s="74">
        <v>109</v>
      </c>
      <c r="G272" s="92" t="s">
        <v>336</v>
      </c>
      <c r="H272" s="96">
        <f>0.66*0.375*0.28</f>
        <v>6.93E-2</v>
      </c>
      <c r="I272" s="97" t="s">
        <v>337</v>
      </c>
      <c r="J272" s="102" t="s">
        <v>338</v>
      </c>
      <c r="K272" s="38" t="s">
        <v>35</v>
      </c>
      <c r="L272" s="78" t="s">
        <v>36</v>
      </c>
      <c r="M272" s="99"/>
      <c r="N272" s="91"/>
      <c r="O272" s="100"/>
    </row>
    <row r="273" spans="1:15" s="4" customFormat="1" ht="159" customHeight="1">
      <c r="A273" s="101" t="s">
        <v>333</v>
      </c>
      <c r="B273" s="52" t="s">
        <v>339</v>
      </c>
      <c r="C273" s="31" t="s">
        <v>335</v>
      </c>
      <c r="D273" s="32">
        <v>1</v>
      </c>
      <c r="E273" s="73">
        <v>111</v>
      </c>
      <c r="F273" s="74">
        <v>116</v>
      </c>
      <c r="G273" s="92" t="s">
        <v>340</v>
      </c>
      <c r="H273" s="96">
        <f t="shared" ref="H273:H275" si="27">0.66*0.375*0.3</f>
        <v>7.4249999999999997E-2</v>
      </c>
      <c r="I273" s="97" t="s">
        <v>341</v>
      </c>
      <c r="J273" s="102" t="s">
        <v>342</v>
      </c>
      <c r="K273" s="38" t="s">
        <v>35</v>
      </c>
      <c r="L273" s="78" t="s">
        <v>36</v>
      </c>
      <c r="M273" s="103" t="s">
        <v>343</v>
      </c>
      <c r="N273" s="91"/>
      <c r="O273" s="100"/>
    </row>
    <row r="274" spans="1:15" s="4" customFormat="1" ht="159" customHeight="1">
      <c r="A274" s="101" t="s">
        <v>333</v>
      </c>
      <c r="B274" s="52" t="s">
        <v>344</v>
      </c>
      <c r="C274" s="31" t="s">
        <v>335</v>
      </c>
      <c r="D274" s="32">
        <v>1</v>
      </c>
      <c r="E274" s="73">
        <v>119</v>
      </c>
      <c r="F274" s="74">
        <v>124</v>
      </c>
      <c r="G274" s="92" t="s">
        <v>340</v>
      </c>
      <c r="H274" s="96">
        <f t="shared" si="27"/>
        <v>7.4249999999999997E-2</v>
      </c>
      <c r="I274" s="97" t="s">
        <v>341</v>
      </c>
      <c r="J274" s="102" t="s">
        <v>345</v>
      </c>
      <c r="K274" s="38" t="s">
        <v>35</v>
      </c>
      <c r="L274" s="78" t="s">
        <v>36</v>
      </c>
      <c r="M274" s="103" t="s">
        <v>343</v>
      </c>
      <c r="N274" s="91"/>
      <c r="O274" s="100"/>
    </row>
    <row r="275" spans="1:15" s="4" customFormat="1" ht="135" customHeight="1">
      <c r="A275" s="101" t="s">
        <v>333</v>
      </c>
      <c r="B275" s="52" t="s">
        <v>346</v>
      </c>
      <c r="C275" s="31" t="s">
        <v>335</v>
      </c>
      <c r="D275" s="32">
        <v>1</v>
      </c>
      <c r="E275" s="73">
        <v>129</v>
      </c>
      <c r="F275" s="74">
        <v>134</v>
      </c>
      <c r="G275" s="92" t="s">
        <v>340</v>
      </c>
      <c r="H275" s="96">
        <f t="shared" si="27"/>
        <v>7.4249999999999997E-2</v>
      </c>
      <c r="I275" s="97" t="s">
        <v>331</v>
      </c>
      <c r="J275" s="102" t="s">
        <v>347</v>
      </c>
      <c r="K275" s="38"/>
      <c r="L275" s="78"/>
      <c r="M275" s="103" t="s">
        <v>348</v>
      </c>
      <c r="N275" s="91"/>
      <c r="O275" s="100"/>
    </row>
    <row r="276" spans="1:15" s="4" customFormat="1" ht="120" customHeight="1">
      <c r="A276" s="101" t="s">
        <v>333</v>
      </c>
      <c r="B276" s="52" t="s">
        <v>349</v>
      </c>
      <c r="C276" s="31" t="s">
        <v>350</v>
      </c>
      <c r="D276" s="32">
        <v>1</v>
      </c>
      <c r="E276" s="73">
        <v>95</v>
      </c>
      <c r="F276" s="74">
        <v>100</v>
      </c>
      <c r="G276" s="92" t="s">
        <v>351</v>
      </c>
      <c r="H276" s="96">
        <f t="shared" ref="H276:H279" si="28">0.66*0.33*0.28</f>
        <v>6.0983999999999997E-2</v>
      </c>
      <c r="I276" s="97" t="s">
        <v>352</v>
      </c>
      <c r="J276" s="102" t="s">
        <v>338</v>
      </c>
      <c r="K276" s="38" t="s">
        <v>35</v>
      </c>
      <c r="L276" s="78" t="s">
        <v>36</v>
      </c>
      <c r="M276" s="104"/>
      <c r="N276" s="79"/>
      <c r="O276" s="100"/>
    </row>
    <row r="277" spans="1:15" s="4" customFormat="1" ht="84.95" customHeight="1">
      <c r="A277" s="101" t="s">
        <v>333</v>
      </c>
      <c r="B277" s="52" t="s">
        <v>349</v>
      </c>
      <c r="C277" s="31" t="s">
        <v>350</v>
      </c>
      <c r="D277" s="32">
        <v>1</v>
      </c>
      <c r="E277" s="73">
        <v>95</v>
      </c>
      <c r="F277" s="74">
        <v>100</v>
      </c>
      <c r="G277" s="92" t="s">
        <v>351</v>
      </c>
      <c r="H277" s="96">
        <f t="shared" si="28"/>
        <v>6.0983999999999997E-2</v>
      </c>
      <c r="I277" s="97" t="s">
        <v>352</v>
      </c>
      <c r="J277" s="102" t="s">
        <v>338</v>
      </c>
      <c r="K277" s="38" t="s">
        <v>35</v>
      </c>
      <c r="L277" s="78" t="s">
        <v>36</v>
      </c>
      <c r="M277" s="104"/>
      <c r="N277" s="79"/>
      <c r="O277" s="100"/>
    </row>
    <row r="278" spans="1:15" s="4" customFormat="1" ht="90" customHeight="1">
      <c r="A278" s="101" t="s">
        <v>333</v>
      </c>
      <c r="B278" s="52" t="s">
        <v>349</v>
      </c>
      <c r="C278" s="31" t="s">
        <v>350</v>
      </c>
      <c r="D278" s="32">
        <v>1</v>
      </c>
      <c r="E278" s="73">
        <v>95</v>
      </c>
      <c r="F278" s="74">
        <v>100</v>
      </c>
      <c r="G278" s="92" t="s">
        <v>351</v>
      </c>
      <c r="H278" s="96">
        <f t="shared" si="28"/>
        <v>6.0983999999999997E-2</v>
      </c>
      <c r="I278" s="97" t="s">
        <v>352</v>
      </c>
      <c r="J278" s="102" t="s">
        <v>338</v>
      </c>
      <c r="K278" s="38" t="s">
        <v>35</v>
      </c>
      <c r="L278" s="78" t="s">
        <v>36</v>
      </c>
      <c r="M278" s="104"/>
      <c r="N278" s="79"/>
      <c r="O278" s="100"/>
    </row>
    <row r="279" spans="1:15" s="4" customFormat="1" ht="162" customHeight="1">
      <c r="A279" s="101" t="s">
        <v>333</v>
      </c>
      <c r="B279" s="52" t="s">
        <v>353</v>
      </c>
      <c r="C279" s="31" t="s">
        <v>350</v>
      </c>
      <c r="D279" s="32">
        <v>1</v>
      </c>
      <c r="E279" s="73">
        <v>102</v>
      </c>
      <c r="F279" s="74">
        <v>107</v>
      </c>
      <c r="G279" s="92" t="s">
        <v>354</v>
      </c>
      <c r="H279" s="96">
        <f>0.66*0.33*0.3</f>
        <v>6.5339999999999995E-2</v>
      </c>
      <c r="I279" s="97" t="s">
        <v>33</v>
      </c>
      <c r="J279" s="102" t="s">
        <v>342</v>
      </c>
      <c r="K279" s="38" t="s">
        <v>35</v>
      </c>
      <c r="L279" s="78" t="s">
        <v>36</v>
      </c>
      <c r="M279" s="105" t="s">
        <v>343</v>
      </c>
      <c r="N279" s="79"/>
      <c r="O279" s="100"/>
    </row>
    <row r="280" spans="1:15" s="4" customFormat="1" ht="153.94999999999999" customHeight="1">
      <c r="A280" s="101" t="s">
        <v>333</v>
      </c>
      <c r="B280" s="52" t="s">
        <v>355</v>
      </c>
      <c r="C280" s="31" t="s">
        <v>350</v>
      </c>
      <c r="D280" s="32">
        <v>1</v>
      </c>
      <c r="E280" s="73">
        <v>110</v>
      </c>
      <c r="F280" s="74">
        <v>115</v>
      </c>
      <c r="G280" s="92" t="s">
        <v>354</v>
      </c>
      <c r="H280" s="96">
        <f>0.66*0.33*0.3</f>
        <v>6.5339999999999995E-2</v>
      </c>
      <c r="I280" s="97" t="s">
        <v>33</v>
      </c>
      <c r="J280" s="102" t="s">
        <v>345</v>
      </c>
      <c r="K280" s="38" t="s">
        <v>35</v>
      </c>
      <c r="L280" s="78" t="s">
        <v>36</v>
      </c>
      <c r="M280" s="105" t="s">
        <v>343</v>
      </c>
      <c r="N280" s="79"/>
      <c r="O280" s="100"/>
    </row>
    <row r="281" spans="1:15" s="4" customFormat="1" ht="162" customHeight="1">
      <c r="A281" s="101" t="s">
        <v>333</v>
      </c>
      <c r="B281" s="52" t="s">
        <v>356</v>
      </c>
      <c r="C281" s="31" t="s">
        <v>357</v>
      </c>
      <c r="D281" s="32">
        <v>1</v>
      </c>
      <c r="E281" s="73">
        <v>112</v>
      </c>
      <c r="F281" s="74">
        <v>120</v>
      </c>
      <c r="G281" s="92" t="s">
        <v>358</v>
      </c>
      <c r="H281" s="96">
        <f t="shared" ref="H281:H284" si="29">0.79*0.435*0.325</f>
        <v>0.11168625</v>
      </c>
      <c r="I281" s="97" t="s">
        <v>359</v>
      </c>
      <c r="J281" s="102" t="s">
        <v>360</v>
      </c>
      <c r="K281" s="38" t="s">
        <v>35</v>
      </c>
      <c r="L281" s="78" t="s">
        <v>36</v>
      </c>
      <c r="M281" s="106" t="s">
        <v>361</v>
      </c>
      <c r="N281" s="79"/>
      <c r="O281" s="100"/>
    </row>
    <row r="282" spans="1:15" s="4" customFormat="1" ht="134.1" customHeight="1">
      <c r="A282" s="101" t="s">
        <v>333</v>
      </c>
      <c r="B282" s="52" t="s">
        <v>362</v>
      </c>
      <c r="C282" s="31" t="s">
        <v>357</v>
      </c>
      <c r="D282" s="32">
        <v>1</v>
      </c>
      <c r="E282" s="73">
        <v>160</v>
      </c>
      <c r="F282" s="74">
        <v>168</v>
      </c>
      <c r="G282" s="92" t="s">
        <v>363</v>
      </c>
      <c r="H282" s="96">
        <f t="shared" si="29"/>
        <v>0.11168625</v>
      </c>
      <c r="I282" s="97" t="s">
        <v>364</v>
      </c>
      <c r="J282" s="102" t="s">
        <v>365</v>
      </c>
      <c r="K282" s="38" t="s">
        <v>35</v>
      </c>
      <c r="L282" s="78" t="s">
        <v>36</v>
      </c>
      <c r="M282" s="106" t="s">
        <v>366</v>
      </c>
      <c r="N282" s="79"/>
      <c r="O282" s="100"/>
    </row>
    <row r="283" spans="1:15" s="4" customFormat="1" ht="134.1" customHeight="1">
      <c r="A283" s="101" t="s">
        <v>333</v>
      </c>
      <c r="B283" s="52" t="s">
        <v>362</v>
      </c>
      <c r="C283" s="31" t="s">
        <v>357</v>
      </c>
      <c r="D283" s="32">
        <v>1</v>
      </c>
      <c r="E283" s="73">
        <v>160</v>
      </c>
      <c r="F283" s="74">
        <v>168</v>
      </c>
      <c r="G283" s="92" t="s">
        <v>363</v>
      </c>
      <c r="H283" s="96">
        <f t="shared" si="29"/>
        <v>0.11168625</v>
      </c>
      <c r="I283" s="97" t="s">
        <v>364</v>
      </c>
      <c r="J283" s="102" t="s">
        <v>365</v>
      </c>
      <c r="K283" s="38" t="s">
        <v>35</v>
      </c>
      <c r="L283" s="78" t="s">
        <v>36</v>
      </c>
      <c r="M283" s="106" t="s">
        <v>366</v>
      </c>
      <c r="N283" s="79"/>
      <c r="O283" s="100"/>
    </row>
    <row r="284" spans="1:15" s="4" customFormat="1" ht="162" customHeight="1">
      <c r="A284" s="101" t="s">
        <v>333</v>
      </c>
      <c r="B284" s="52" t="s">
        <v>367</v>
      </c>
      <c r="C284" s="31" t="s">
        <v>357</v>
      </c>
      <c r="D284" s="32">
        <v>1</v>
      </c>
      <c r="E284" s="73">
        <v>172</v>
      </c>
      <c r="F284" s="74">
        <v>180</v>
      </c>
      <c r="G284" s="92" t="s">
        <v>368</v>
      </c>
      <c r="H284" s="96">
        <f t="shared" si="29"/>
        <v>0.11168625</v>
      </c>
      <c r="I284" s="97" t="s">
        <v>369</v>
      </c>
      <c r="J284" s="102" t="s">
        <v>370</v>
      </c>
      <c r="K284" s="38" t="s">
        <v>35</v>
      </c>
      <c r="L284" s="78" t="s">
        <v>36</v>
      </c>
      <c r="M284" s="106" t="s">
        <v>371</v>
      </c>
      <c r="N284" s="79"/>
      <c r="O284" s="100"/>
    </row>
    <row r="285" spans="1:15" s="4" customFormat="1" ht="162" customHeight="1">
      <c r="A285" s="101" t="s">
        <v>333</v>
      </c>
      <c r="B285" s="52" t="s">
        <v>372</v>
      </c>
      <c r="C285" s="31" t="s">
        <v>357</v>
      </c>
      <c r="D285" s="32">
        <v>1</v>
      </c>
      <c r="E285" s="73">
        <v>182</v>
      </c>
      <c r="F285" s="74">
        <v>190</v>
      </c>
      <c r="G285" s="92" t="s">
        <v>351</v>
      </c>
      <c r="H285" s="96">
        <f>0.66*0.33*0.28</f>
        <v>6.0983999999999997E-2</v>
      </c>
      <c r="I285" s="97" t="s">
        <v>369</v>
      </c>
      <c r="J285" s="102" t="s">
        <v>373</v>
      </c>
      <c r="K285" s="38" t="s">
        <v>35</v>
      </c>
      <c r="L285" s="78" t="s">
        <v>36</v>
      </c>
      <c r="M285" s="106" t="s">
        <v>374</v>
      </c>
      <c r="N285" s="79"/>
      <c r="O285" s="100"/>
    </row>
    <row r="286" spans="1:15" s="4" customFormat="1" ht="162" customHeight="1">
      <c r="A286" s="101" t="s">
        <v>333</v>
      </c>
      <c r="B286" s="52" t="s">
        <v>375</v>
      </c>
      <c r="C286" s="31" t="s">
        <v>357</v>
      </c>
      <c r="D286" s="32">
        <v>1</v>
      </c>
      <c r="E286" s="73">
        <v>192</v>
      </c>
      <c r="F286" s="74">
        <v>200</v>
      </c>
      <c r="G286" s="92" t="s">
        <v>351</v>
      </c>
      <c r="H286" s="96">
        <f>0.66*0.33*0.28</f>
        <v>6.0983999999999997E-2</v>
      </c>
      <c r="I286" s="97" t="s">
        <v>369</v>
      </c>
      <c r="J286" s="102" t="s">
        <v>376</v>
      </c>
      <c r="K286" s="38" t="s">
        <v>35</v>
      </c>
      <c r="L286" s="78" t="s">
        <v>36</v>
      </c>
      <c r="M286" s="106" t="s">
        <v>374</v>
      </c>
      <c r="N286" s="79"/>
      <c r="O286" s="100"/>
    </row>
    <row r="287" spans="1:15" s="4" customFormat="1" ht="150" customHeight="1">
      <c r="A287" s="101" t="s">
        <v>333</v>
      </c>
      <c r="B287" s="52" t="s">
        <v>377</v>
      </c>
      <c r="C287" s="31" t="s">
        <v>378</v>
      </c>
      <c r="D287" s="32">
        <v>1</v>
      </c>
      <c r="E287" s="73">
        <v>116</v>
      </c>
      <c r="F287" s="74">
        <v>121</v>
      </c>
      <c r="G287" s="92" t="s">
        <v>379</v>
      </c>
      <c r="H287" s="96">
        <f>0.66*0.375*0.33</f>
        <v>8.1674999999999998E-2</v>
      </c>
      <c r="I287" s="97" t="s">
        <v>380</v>
      </c>
      <c r="J287" s="102" t="s">
        <v>338</v>
      </c>
      <c r="K287" s="38" t="s">
        <v>35</v>
      </c>
      <c r="L287" s="78" t="s">
        <v>36</v>
      </c>
      <c r="M287" s="106" t="s">
        <v>374</v>
      </c>
      <c r="N287" s="79"/>
      <c r="O287" s="100"/>
    </row>
    <row r="288" spans="1:15" s="4" customFormat="1" ht="156.94999999999999" customHeight="1">
      <c r="A288" s="59" t="s">
        <v>381</v>
      </c>
      <c r="B288" s="52" t="s">
        <v>382</v>
      </c>
      <c r="C288" s="31" t="s">
        <v>383</v>
      </c>
      <c r="D288" s="32">
        <v>1</v>
      </c>
      <c r="E288" s="73">
        <v>76</v>
      </c>
      <c r="F288" s="74">
        <v>81</v>
      </c>
      <c r="G288" s="52" t="s">
        <v>384</v>
      </c>
      <c r="H288" s="75">
        <f t="shared" ref="H288:H291" si="30">0.61*0.31*0.36</f>
        <v>6.8075999999999998E-2</v>
      </c>
      <c r="I288" s="76" t="s">
        <v>385</v>
      </c>
      <c r="J288" s="98" t="s">
        <v>386</v>
      </c>
      <c r="K288" s="38" t="s">
        <v>35</v>
      </c>
      <c r="L288" s="78" t="s">
        <v>36</v>
      </c>
      <c r="M288" s="77"/>
      <c r="N288" s="79"/>
    </row>
    <row r="289" spans="1:14" s="4" customFormat="1" ht="156.94999999999999" customHeight="1">
      <c r="A289" s="59" t="s">
        <v>381</v>
      </c>
      <c r="B289" s="52" t="s">
        <v>387</v>
      </c>
      <c r="C289" s="31" t="s">
        <v>383</v>
      </c>
      <c r="D289" s="32">
        <v>1</v>
      </c>
      <c r="E289" s="73">
        <v>76</v>
      </c>
      <c r="F289" s="74">
        <v>81</v>
      </c>
      <c r="G289" s="52" t="s">
        <v>384</v>
      </c>
      <c r="H289" s="75">
        <f t="shared" si="30"/>
        <v>6.8075999999999998E-2</v>
      </c>
      <c r="I289" s="76" t="s">
        <v>385</v>
      </c>
      <c r="J289" s="98" t="s">
        <v>386</v>
      </c>
      <c r="K289" s="38" t="s">
        <v>35</v>
      </c>
      <c r="L289" s="78" t="s">
        <v>36</v>
      </c>
      <c r="M289" s="77"/>
      <c r="N289" s="79"/>
    </row>
    <row r="290" spans="1:14" s="4" customFormat="1" ht="156.94999999999999" customHeight="1">
      <c r="A290" s="59" t="s">
        <v>381</v>
      </c>
      <c r="B290" s="52" t="s">
        <v>387</v>
      </c>
      <c r="C290" s="31" t="s">
        <v>383</v>
      </c>
      <c r="D290" s="32">
        <v>1</v>
      </c>
      <c r="E290" s="73">
        <v>76</v>
      </c>
      <c r="F290" s="74">
        <v>81</v>
      </c>
      <c r="G290" s="52" t="s">
        <v>384</v>
      </c>
      <c r="H290" s="75">
        <f t="shared" si="30"/>
        <v>6.8075999999999998E-2</v>
      </c>
      <c r="I290" s="76" t="s">
        <v>385</v>
      </c>
      <c r="J290" s="98" t="s">
        <v>386</v>
      </c>
      <c r="K290" s="38" t="s">
        <v>35</v>
      </c>
      <c r="L290" s="78" t="s">
        <v>36</v>
      </c>
      <c r="M290" s="77"/>
      <c r="N290" s="79"/>
    </row>
    <row r="291" spans="1:14" s="4" customFormat="1" ht="156.94999999999999" customHeight="1">
      <c r="A291" s="59" t="s">
        <v>381</v>
      </c>
      <c r="B291" s="52" t="s">
        <v>387</v>
      </c>
      <c r="C291" s="31" t="s">
        <v>383</v>
      </c>
      <c r="D291" s="32">
        <v>1</v>
      </c>
      <c r="E291" s="73">
        <v>76</v>
      </c>
      <c r="F291" s="74">
        <v>81</v>
      </c>
      <c r="G291" s="52" t="s">
        <v>384</v>
      </c>
      <c r="H291" s="75">
        <f t="shared" si="30"/>
        <v>6.8075999999999998E-2</v>
      </c>
      <c r="I291" s="76" t="s">
        <v>385</v>
      </c>
      <c r="J291" s="98" t="s">
        <v>386</v>
      </c>
      <c r="K291" s="38" t="s">
        <v>35</v>
      </c>
      <c r="L291" s="78" t="s">
        <v>36</v>
      </c>
      <c r="M291" s="77"/>
      <c r="N291" s="79"/>
    </row>
    <row r="292" spans="1:14" s="4" customFormat="1" ht="99">
      <c r="A292" s="107"/>
      <c r="B292" s="108" t="s">
        <v>388</v>
      </c>
      <c r="C292" s="31" t="s">
        <v>389</v>
      </c>
      <c r="D292" s="32">
        <v>1</v>
      </c>
      <c r="E292" s="33">
        <v>203</v>
      </c>
      <c r="F292" s="33">
        <v>211</v>
      </c>
      <c r="G292" s="34" t="s">
        <v>390</v>
      </c>
      <c r="H292" s="35">
        <f t="shared" ref="H292:H294" si="31">0.795*0.455*0.35</f>
        <v>0.12660374999999999</v>
      </c>
      <c r="I292" s="36" t="s">
        <v>391</v>
      </c>
      <c r="J292" s="37" t="s">
        <v>392</v>
      </c>
      <c r="K292" s="38" t="s">
        <v>35</v>
      </c>
      <c r="L292" s="27" t="s">
        <v>36</v>
      </c>
      <c r="M292" s="39" t="s">
        <v>393</v>
      </c>
      <c r="N292" s="40"/>
    </row>
    <row r="293" spans="1:14" s="4" customFormat="1" ht="111">
      <c r="A293" s="107"/>
      <c r="B293" s="108" t="s">
        <v>394</v>
      </c>
      <c r="C293" s="31" t="s">
        <v>389</v>
      </c>
      <c r="D293" s="32">
        <v>1</v>
      </c>
      <c r="E293" s="33">
        <v>215</v>
      </c>
      <c r="F293" s="33">
        <v>223</v>
      </c>
      <c r="G293" s="34" t="s">
        <v>390</v>
      </c>
      <c r="H293" s="35">
        <f t="shared" si="31"/>
        <v>0.12660374999999999</v>
      </c>
      <c r="I293" s="36" t="s">
        <v>391</v>
      </c>
      <c r="J293" s="37" t="s">
        <v>395</v>
      </c>
      <c r="K293" s="38" t="s">
        <v>35</v>
      </c>
      <c r="L293" s="27" t="s">
        <v>36</v>
      </c>
      <c r="M293" s="39" t="s">
        <v>393</v>
      </c>
      <c r="N293" s="40" t="s">
        <v>396</v>
      </c>
    </row>
    <row r="294" spans="1:14" s="4" customFormat="1" ht="129" customHeight="1">
      <c r="A294" s="107"/>
      <c r="B294" s="30" t="s">
        <v>397</v>
      </c>
      <c r="C294" s="31" t="s">
        <v>389</v>
      </c>
      <c r="D294" s="32">
        <v>1</v>
      </c>
      <c r="E294" s="33">
        <v>250</v>
      </c>
      <c r="F294" s="33">
        <v>258</v>
      </c>
      <c r="G294" s="34" t="s">
        <v>390</v>
      </c>
      <c r="H294" s="35">
        <f t="shared" si="31"/>
        <v>0.12660374999999999</v>
      </c>
      <c r="I294" s="36" t="s">
        <v>391</v>
      </c>
      <c r="J294" s="37" t="s">
        <v>395</v>
      </c>
      <c r="K294" s="38" t="s">
        <v>35</v>
      </c>
      <c r="L294" s="27" t="s">
        <v>36</v>
      </c>
      <c r="M294" s="39" t="s">
        <v>398</v>
      </c>
      <c r="N294" s="40"/>
    </row>
    <row r="295" spans="1:14" s="4" customFormat="1" ht="92.1" customHeight="1">
      <c r="A295" s="107" t="s">
        <v>399</v>
      </c>
      <c r="B295" s="30" t="s">
        <v>400</v>
      </c>
      <c r="C295" s="31" t="s">
        <v>401</v>
      </c>
      <c r="D295" s="32">
        <v>1</v>
      </c>
      <c r="E295" s="33">
        <v>129</v>
      </c>
      <c r="F295" s="33">
        <v>135</v>
      </c>
      <c r="G295" s="34" t="s">
        <v>402</v>
      </c>
      <c r="H295" s="35">
        <f t="shared" ref="H295:H297" si="32">0.7*0.37*0.38</f>
        <v>9.8419999999999994E-2</v>
      </c>
      <c r="I295" s="36" t="s">
        <v>403</v>
      </c>
      <c r="J295" s="37" t="s">
        <v>404</v>
      </c>
      <c r="K295" s="38" t="s">
        <v>35</v>
      </c>
      <c r="L295" s="27" t="s">
        <v>36</v>
      </c>
      <c r="M295" s="39" t="s">
        <v>405</v>
      </c>
      <c r="N295" s="40"/>
    </row>
    <row r="296" spans="1:14" s="4" customFormat="1" ht="84" customHeight="1">
      <c r="A296" s="107" t="s">
        <v>399</v>
      </c>
      <c r="B296" s="30" t="s">
        <v>406</v>
      </c>
      <c r="C296" s="31" t="s">
        <v>401</v>
      </c>
      <c r="D296" s="32">
        <v>1</v>
      </c>
      <c r="E296" s="33">
        <v>135</v>
      </c>
      <c r="F296" s="33">
        <v>141</v>
      </c>
      <c r="G296" s="34" t="s">
        <v>402</v>
      </c>
      <c r="H296" s="35">
        <f t="shared" si="32"/>
        <v>9.8419999999999994E-2</v>
      </c>
      <c r="I296" s="36" t="s">
        <v>407</v>
      </c>
      <c r="J296" s="37" t="s">
        <v>404</v>
      </c>
      <c r="K296" s="38" t="s">
        <v>35</v>
      </c>
      <c r="L296" s="27" t="s">
        <v>36</v>
      </c>
      <c r="M296" s="39" t="s">
        <v>405</v>
      </c>
      <c r="N296" s="40"/>
    </row>
    <row r="297" spans="1:14" s="4" customFormat="1" ht="120.95" customHeight="1">
      <c r="A297" s="107" t="s">
        <v>399</v>
      </c>
      <c r="B297" s="30" t="s">
        <v>408</v>
      </c>
      <c r="C297" s="31" t="s">
        <v>401</v>
      </c>
      <c r="D297" s="32">
        <v>1</v>
      </c>
      <c r="E297" s="33">
        <v>147</v>
      </c>
      <c r="F297" s="33">
        <v>153</v>
      </c>
      <c r="G297" s="34" t="s">
        <v>402</v>
      </c>
      <c r="H297" s="35">
        <f t="shared" si="32"/>
        <v>9.8419999999999994E-2</v>
      </c>
      <c r="I297" s="36" t="s">
        <v>409</v>
      </c>
      <c r="J297" s="37" t="s">
        <v>404</v>
      </c>
      <c r="K297" s="38" t="s">
        <v>35</v>
      </c>
      <c r="L297" s="27" t="s">
        <v>36</v>
      </c>
      <c r="M297" s="39" t="s">
        <v>405</v>
      </c>
      <c r="N297" s="40"/>
    </row>
    <row r="298" spans="1:14" s="4" customFormat="1" ht="159" customHeight="1">
      <c r="A298" s="91" t="s">
        <v>410</v>
      </c>
      <c r="B298" s="52" t="s">
        <v>411</v>
      </c>
      <c r="C298" s="31" t="s">
        <v>412</v>
      </c>
      <c r="D298" s="32">
        <v>1</v>
      </c>
      <c r="E298" s="73">
        <v>130</v>
      </c>
      <c r="F298" s="74">
        <v>137</v>
      </c>
      <c r="G298" s="92" t="s">
        <v>413</v>
      </c>
      <c r="H298" s="75">
        <f t="shared" ref="H298:H301" si="33">0.82*0.435*0.36</f>
        <v>0.128412</v>
      </c>
      <c r="I298" s="76" t="s">
        <v>414</v>
      </c>
      <c r="J298" s="98" t="s">
        <v>415</v>
      </c>
      <c r="K298" s="38" t="s">
        <v>35</v>
      </c>
      <c r="L298" s="78" t="s">
        <v>36</v>
      </c>
      <c r="M298" s="77"/>
      <c r="N298" s="79"/>
    </row>
    <row r="299" spans="1:14" s="4" customFormat="1" ht="159" customHeight="1">
      <c r="A299" s="91" t="s">
        <v>410</v>
      </c>
      <c r="B299" s="52" t="s">
        <v>411</v>
      </c>
      <c r="C299" s="31" t="s">
        <v>412</v>
      </c>
      <c r="D299" s="32">
        <v>1</v>
      </c>
      <c r="E299" s="73">
        <v>130</v>
      </c>
      <c r="F299" s="74">
        <v>137</v>
      </c>
      <c r="G299" s="92" t="s">
        <v>413</v>
      </c>
      <c r="H299" s="75">
        <f t="shared" si="33"/>
        <v>0.128412</v>
      </c>
      <c r="I299" s="76" t="s">
        <v>414</v>
      </c>
      <c r="J299" s="98" t="s">
        <v>415</v>
      </c>
      <c r="K299" s="38" t="s">
        <v>35</v>
      </c>
      <c r="L299" s="78" t="s">
        <v>36</v>
      </c>
      <c r="M299" s="77"/>
      <c r="N299" s="79"/>
    </row>
    <row r="300" spans="1:14" s="4" customFormat="1" ht="159" customHeight="1">
      <c r="A300" s="91" t="s">
        <v>410</v>
      </c>
      <c r="B300" s="52" t="s">
        <v>411</v>
      </c>
      <c r="C300" s="31" t="s">
        <v>412</v>
      </c>
      <c r="D300" s="32">
        <v>1</v>
      </c>
      <c r="E300" s="73">
        <v>140</v>
      </c>
      <c r="F300" s="74">
        <v>147</v>
      </c>
      <c r="G300" s="92" t="s">
        <v>413</v>
      </c>
      <c r="H300" s="75">
        <f t="shared" si="33"/>
        <v>0.128412</v>
      </c>
      <c r="I300" s="76" t="s">
        <v>414</v>
      </c>
      <c r="J300" s="98" t="s">
        <v>416</v>
      </c>
      <c r="K300" s="38" t="s">
        <v>35</v>
      </c>
      <c r="L300" s="78" t="s">
        <v>36</v>
      </c>
      <c r="M300" s="77"/>
      <c r="N300" s="79"/>
    </row>
    <row r="301" spans="1:14" s="4" customFormat="1" ht="159" customHeight="1">
      <c r="A301" s="91" t="s">
        <v>410</v>
      </c>
      <c r="B301" s="52" t="s">
        <v>417</v>
      </c>
      <c r="C301" s="31" t="s">
        <v>412</v>
      </c>
      <c r="D301" s="32">
        <v>1</v>
      </c>
      <c r="E301" s="73">
        <v>180</v>
      </c>
      <c r="F301" s="74">
        <v>187</v>
      </c>
      <c r="G301" s="92" t="s">
        <v>413</v>
      </c>
      <c r="H301" s="75">
        <f t="shared" si="33"/>
        <v>0.128412</v>
      </c>
      <c r="I301" s="76" t="s">
        <v>414</v>
      </c>
      <c r="J301" s="98" t="s">
        <v>418</v>
      </c>
      <c r="K301" s="38" t="s">
        <v>35</v>
      </c>
      <c r="L301" s="78" t="s">
        <v>36</v>
      </c>
      <c r="M301" s="77"/>
      <c r="N301" s="79"/>
    </row>
    <row r="302" spans="1:14" s="4" customFormat="1" ht="159" customHeight="1">
      <c r="A302" s="91" t="s">
        <v>419</v>
      </c>
      <c r="B302" s="52" t="s">
        <v>420</v>
      </c>
      <c r="C302" s="31" t="s">
        <v>421</v>
      </c>
      <c r="D302" s="32">
        <v>1</v>
      </c>
      <c r="E302" s="73">
        <v>115</v>
      </c>
      <c r="F302" s="74">
        <v>123</v>
      </c>
      <c r="G302" s="92" t="s">
        <v>422</v>
      </c>
      <c r="H302" s="75">
        <f t="shared" ref="H302:H305" si="34">0.62*0.68*0.34</f>
        <v>0.143344</v>
      </c>
      <c r="I302" s="76" t="s">
        <v>423</v>
      </c>
      <c r="J302" s="98" t="s">
        <v>424</v>
      </c>
      <c r="K302" s="38" t="s">
        <v>35</v>
      </c>
      <c r="L302" s="78" t="s">
        <v>36</v>
      </c>
      <c r="M302" s="77"/>
      <c r="N302" s="79"/>
    </row>
    <row r="303" spans="1:14" s="4" customFormat="1" ht="159" customHeight="1">
      <c r="A303" s="91" t="s">
        <v>419</v>
      </c>
      <c r="B303" s="52" t="s">
        <v>420</v>
      </c>
      <c r="C303" s="31" t="s">
        <v>421</v>
      </c>
      <c r="D303" s="32">
        <v>1</v>
      </c>
      <c r="E303" s="73">
        <v>115</v>
      </c>
      <c r="F303" s="74">
        <v>123</v>
      </c>
      <c r="G303" s="92" t="s">
        <v>422</v>
      </c>
      <c r="H303" s="75">
        <f t="shared" si="34"/>
        <v>0.143344</v>
      </c>
      <c r="I303" s="76" t="s">
        <v>423</v>
      </c>
      <c r="J303" s="98" t="s">
        <v>424</v>
      </c>
      <c r="K303" s="38" t="s">
        <v>35</v>
      </c>
      <c r="L303" s="78" t="s">
        <v>36</v>
      </c>
      <c r="M303" s="77"/>
      <c r="N303" s="79"/>
    </row>
    <row r="304" spans="1:14" s="4" customFormat="1" ht="159" customHeight="1">
      <c r="A304" s="91" t="s">
        <v>419</v>
      </c>
      <c r="B304" s="52" t="s">
        <v>420</v>
      </c>
      <c r="C304" s="31" t="s">
        <v>421</v>
      </c>
      <c r="D304" s="32">
        <v>1</v>
      </c>
      <c r="E304" s="73">
        <v>115</v>
      </c>
      <c r="F304" s="74">
        <v>123</v>
      </c>
      <c r="G304" s="92" t="s">
        <v>422</v>
      </c>
      <c r="H304" s="75">
        <f t="shared" si="34"/>
        <v>0.143344</v>
      </c>
      <c r="I304" s="76" t="s">
        <v>423</v>
      </c>
      <c r="J304" s="98" t="s">
        <v>424</v>
      </c>
      <c r="K304" s="38" t="s">
        <v>35</v>
      </c>
      <c r="L304" s="78" t="s">
        <v>36</v>
      </c>
      <c r="M304" s="77"/>
      <c r="N304" s="79"/>
    </row>
    <row r="305" spans="1:14" s="4" customFormat="1" ht="159" customHeight="1">
      <c r="A305" s="91" t="s">
        <v>419</v>
      </c>
      <c r="B305" s="52" t="s">
        <v>420</v>
      </c>
      <c r="C305" s="31" t="s">
        <v>421</v>
      </c>
      <c r="D305" s="32">
        <v>1</v>
      </c>
      <c r="E305" s="73">
        <v>115</v>
      </c>
      <c r="F305" s="74">
        <v>123</v>
      </c>
      <c r="G305" s="92" t="s">
        <v>422</v>
      </c>
      <c r="H305" s="75">
        <f t="shared" si="34"/>
        <v>0.143344</v>
      </c>
      <c r="I305" s="76" t="s">
        <v>423</v>
      </c>
      <c r="J305" s="98" t="s">
        <v>424</v>
      </c>
      <c r="K305" s="38" t="s">
        <v>35</v>
      </c>
      <c r="L305" s="78" t="s">
        <v>36</v>
      </c>
      <c r="M305" s="77"/>
      <c r="N305" s="79"/>
    </row>
    <row r="306" spans="1:14" s="4" customFormat="1" ht="159" customHeight="1">
      <c r="A306" s="91" t="s">
        <v>195</v>
      </c>
      <c r="B306" s="52" t="s">
        <v>425</v>
      </c>
      <c r="C306" s="31" t="s">
        <v>426</v>
      </c>
      <c r="D306" s="32">
        <v>1</v>
      </c>
      <c r="E306" s="73">
        <v>61</v>
      </c>
      <c r="F306" s="74">
        <v>66</v>
      </c>
      <c r="G306" s="92" t="s">
        <v>427</v>
      </c>
      <c r="H306" s="75">
        <f t="shared" ref="H306:H314" si="35">0.67*0.37*0.3</f>
        <v>7.4370000000000006E-2</v>
      </c>
      <c r="I306" s="76" t="s">
        <v>428</v>
      </c>
      <c r="J306" s="109" t="s">
        <v>429</v>
      </c>
      <c r="K306" s="38" t="s">
        <v>35</v>
      </c>
      <c r="L306" s="78" t="s">
        <v>36</v>
      </c>
      <c r="M306" s="77"/>
      <c r="N306" s="79"/>
    </row>
    <row r="307" spans="1:14" s="4" customFormat="1" ht="159" customHeight="1">
      <c r="A307" s="91" t="s">
        <v>195</v>
      </c>
      <c r="B307" s="52" t="s">
        <v>425</v>
      </c>
      <c r="C307" s="31" t="s">
        <v>426</v>
      </c>
      <c r="D307" s="32">
        <v>1</v>
      </c>
      <c r="E307" s="73">
        <v>61</v>
      </c>
      <c r="F307" s="74">
        <v>66</v>
      </c>
      <c r="G307" s="92" t="s">
        <v>427</v>
      </c>
      <c r="H307" s="75">
        <f t="shared" si="35"/>
        <v>7.4370000000000006E-2</v>
      </c>
      <c r="I307" s="76" t="s">
        <v>428</v>
      </c>
      <c r="J307" s="109" t="s">
        <v>429</v>
      </c>
      <c r="K307" s="38" t="s">
        <v>35</v>
      </c>
      <c r="L307" s="78" t="s">
        <v>36</v>
      </c>
      <c r="M307" s="77"/>
      <c r="N307" s="79"/>
    </row>
    <row r="308" spans="1:14" s="4" customFormat="1" ht="159" customHeight="1">
      <c r="A308" s="91" t="s">
        <v>195</v>
      </c>
      <c r="B308" s="52" t="s">
        <v>425</v>
      </c>
      <c r="C308" s="31" t="s">
        <v>426</v>
      </c>
      <c r="D308" s="32">
        <v>1</v>
      </c>
      <c r="E308" s="73">
        <v>61</v>
      </c>
      <c r="F308" s="74">
        <v>66</v>
      </c>
      <c r="G308" s="92" t="s">
        <v>427</v>
      </c>
      <c r="H308" s="75">
        <f t="shared" si="35"/>
        <v>7.4370000000000006E-2</v>
      </c>
      <c r="I308" s="76" t="s">
        <v>428</v>
      </c>
      <c r="J308" s="109" t="s">
        <v>429</v>
      </c>
      <c r="K308" s="38" t="s">
        <v>35</v>
      </c>
      <c r="L308" s="78" t="s">
        <v>36</v>
      </c>
      <c r="M308" s="77"/>
      <c r="N308" s="79"/>
    </row>
    <row r="309" spans="1:14" s="4" customFormat="1" ht="159" customHeight="1">
      <c r="A309" s="91" t="s">
        <v>195</v>
      </c>
      <c r="B309" s="52" t="s">
        <v>430</v>
      </c>
      <c r="C309" s="31" t="s">
        <v>426</v>
      </c>
      <c r="D309" s="32">
        <v>1</v>
      </c>
      <c r="E309" s="73">
        <v>88</v>
      </c>
      <c r="F309" s="74">
        <v>93</v>
      </c>
      <c r="G309" s="92" t="s">
        <v>427</v>
      </c>
      <c r="H309" s="75">
        <f t="shared" si="35"/>
        <v>7.4370000000000006E-2</v>
      </c>
      <c r="I309" s="76" t="s">
        <v>428</v>
      </c>
      <c r="J309" s="98" t="s">
        <v>431</v>
      </c>
      <c r="K309" s="38" t="s">
        <v>35</v>
      </c>
      <c r="L309" s="78" t="s">
        <v>36</v>
      </c>
      <c r="M309" s="77"/>
      <c r="N309" s="79"/>
    </row>
    <row r="310" spans="1:14" s="4" customFormat="1" ht="159" customHeight="1">
      <c r="A310" s="91" t="s">
        <v>195</v>
      </c>
      <c r="B310" s="52" t="s">
        <v>430</v>
      </c>
      <c r="C310" s="31" t="s">
        <v>426</v>
      </c>
      <c r="D310" s="32">
        <v>1</v>
      </c>
      <c r="E310" s="73">
        <v>88</v>
      </c>
      <c r="F310" s="74">
        <v>93</v>
      </c>
      <c r="G310" s="92" t="s">
        <v>427</v>
      </c>
      <c r="H310" s="75">
        <f t="shared" si="35"/>
        <v>7.4370000000000006E-2</v>
      </c>
      <c r="I310" s="76" t="s">
        <v>428</v>
      </c>
      <c r="J310" s="98" t="s">
        <v>431</v>
      </c>
      <c r="K310" s="38" t="s">
        <v>35</v>
      </c>
      <c r="L310" s="78" t="s">
        <v>36</v>
      </c>
      <c r="M310" s="77"/>
      <c r="N310" s="79"/>
    </row>
    <row r="311" spans="1:14" s="4" customFormat="1" ht="159" customHeight="1">
      <c r="A311" s="91" t="s">
        <v>195</v>
      </c>
      <c r="B311" s="52" t="s">
        <v>430</v>
      </c>
      <c r="C311" s="31" t="s">
        <v>426</v>
      </c>
      <c r="D311" s="32">
        <v>1</v>
      </c>
      <c r="E311" s="73">
        <v>88</v>
      </c>
      <c r="F311" s="74">
        <v>93</v>
      </c>
      <c r="G311" s="92" t="s">
        <v>427</v>
      </c>
      <c r="H311" s="75">
        <f t="shared" si="35"/>
        <v>7.4370000000000006E-2</v>
      </c>
      <c r="I311" s="76" t="s">
        <v>428</v>
      </c>
      <c r="J311" s="98" t="s">
        <v>431</v>
      </c>
      <c r="K311" s="38" t="s">
        <v>35</v>
      </c>
      <c r="L311" s="78" t="s">
        <v>36</v>
      </c>
      <c r="M311" s="77"/>
      <c r="N311" s="79"/>
    </row>
    <row r="312" spans="1:14" s="4" customFormat="1" ht="159" customHeight="1">
      <c r="A312" s="91" t="s">
        <v>195</v>
      </c>
      <c r="B312" s="52" t="s">
        <v>432</v>
      </c>
      <c r="C312" s="31" t="s">
        <v>426</v>
      </c>
      <c r="D312" s="32">
        <v>1</v>
      </c>
      <c r="E312" s="73">
        <v>98</v>
      </c>
      <c r="F312" s="74">
        <v>103</v>
      </c>
      <c r="G312" s="92" t="s">
        <v>427</v>
      </c>
      <c r="H312" s="75">
        <f t="shared" si="35"/>
        <v>7.4370000000000006E-2</v>
      </c>
      <c r="I312" s="76" t="s">
        <v>428</v>
      </c>
      <c r="J312" s="98" t="s">
        <v>431</v>
      </c>
      <c r="K312" s="38" t="s">
        <v>35</v>
      </c>
      <c r="L312" s="78" t="s">
        <v>36</v>
      </c>
      <c r="M312" s="77"/>
      <c r="N312" s="79"/>
    </row>
    <row r="313" spans="1:14" s="4" customFormat="1" ht="159" customHeight="1">
      <c r="A313" s="91" t="s">
        <v>195</v>
      </c>
      <c r="B313" s="52" t="s">
        <v>432</v>
      </c>
      <c r="C313" s="31" t="s">
        <v>426</v>
      </c>
      <c r="D313" s="32">
        <v>1</v>
      </c>
      <c r="E313" s="73">
        <v>98</v>
      </c>
      <c r="F313" s="74">
        <v>103</v>
      </c>
      <c r="G313" s="92" t="s">
        <v>427</v>
      </c>
      <c r="H313" s="75">
        <f t="shared" si="35"/>
        <v>7.4370000000000006E-2</v>
      </c>
      <c r="I313" s="76" t="s">
        <v>428</v>
      </c>
      <c r="J313" s="98" t="s">
        <v>431</v>
      </c>
      <c r="K313" s="38" t="s">
        <v>35</v>
      </c>
      <c r="L313" s="78" t="s">
        <v>36</v>
      </c>
      <c r="M313" s="77"/>
      <c r="N313" s="79"/>
    </row>
    <row r="314" spans="1:14" s="4" customFormat="1" ht="159" customHeight="1">
      <c r="A314" s="91" t="s">
        <v>195</v>
      </c>
      <c r="B314" s="52" t="s">
        <v>432</v>
      </c>
      <c r="C314" s="31" t="s">
        <v>426</v>
      </c>
      <c r="D314" s="32">
        <v>1</v>
      </c>
      <c r="E314" s="73">
        <v>98</v>
      </c>
      <c r="F314" s="74">
        <v>103</v>
      </c>
      <c r="G314" s="92" t="s">
        <v>427</v>
      </c>
      <c r="H314" s="75">
        <f t="shared" si="35"/>
        <v>7.4370000000000006E-2</v>
      </c>
      <c r="I314" s="76" t="s">
        <v>428</v>
      </c>
      <c r="J314" s="98" t="s">
        <v>431</v>
      </c>
      <c r="K314" s="38" t="s">
        <v>35</v>
      </c>
      <c r="L314" s="78" t="s">
        <v>36</v>
      </c>
      <c r="M314" s="77"/>
      <c r="N314" s="79"/>
    </row>
    <row r="315" spans="1:14" s="4" customFormat="1" ht="159" customHeight="1">
      <c r="A315" s="91" t="s">
        <v>433</v>
      </c>
      <c r="B315" s="52" t="s">
        <v>434</v>
      </c>
      <c r="C315" s="31" t="s">
        <v>435</v>
      </c>
      <c r="D315" s="32">
        <v>1</v>
      </c>
      <c r="E315" s="73">
        <v>116</v>
      </c>
      <c r="F315" s="74">
        <v>123</v>
      </c>
      <c r="G315" s="92" t="s">
        <v>436</v>
      </c>
      <c r="H315" s="75">
        <f t="shared" ref="H315:H318" si="36">0.72*0.38*0.4</f>
        <v>0.10944</v>
      </c>
      <c r="I315" s="76" t="s">
        <v>437</v>
      </c>
      <c r="J315" s="98" t="s">
        <v>438</v>
      </c>
      <c r="K315" s="38" t="s">
        <v>35</v>
      </c>
      <c r="L315" s="78" t="s">
        <v>36</v>
      </c>
      <c r="M315" s="77"/>
      <c r="N315" s="79"/>
    </row>
    <row r="316" spans="1:14" s="4" customFormat="1" ht="159" customHeight="1">
      <c r="A316" s="91" t="s">
        <v>433</v>
      </c>
      <c r="B316" s="52" t="s">
        <v>434</v>
      </c>
      <c r="C316" s="31" t="s">
        <v>435</v>
      </c>
      <c r="D316" s="32">
        <v>1</v>
      </c>
      <c r="E316" s="73">
        <v>116</v>
      </c>
      <c r="F316" s="74">
        <v>123</v>
      </c>
      <c r="G316" s="92" t="s">
        <v>436</v>
      </c>
      <c r="H316" s="75">
        <f t="shared" si="36"/>
        <v>0.10944</v>
      </c>
      <c r="I316" s="76" t="s">
        <v>437</v>
      </c>
      <c r="J316" s="98" t="s">
        <v>438</v>
      </c>
      <c r="K316" s="38" t="s">
        <v>35</v>
      </c>
      <c r="L316" s="78" t="s">
        <v>36</v>
      </c>
      <c r="M316" s="77"/>
      <c r="N316" s="79"/>
    </row>
    <row r="317" spans="1:14" s="4" customFormat="1" ht="159" customHeight="1">
      <c r="A317" s="91" t="s">
        <v>433</v>
      </c>
      <c r="B317" s="52" t="s">
        <v>434</v>
      </c>
      <c r="C317" s="31" t="s">
        <v>435</v>
      </c>
      <c r="D317" s="32">
        <v>1</v>
      </c>
      <c r="E317" s="73">
        <v>116</v>
      </c>
      <c r="F317" s="74">
        <v>123</v>
      </c>
      <c r="G317" s="92" t="s">
        <v>436</v>
      </c>
      <c r="H317" s="75">
        <f t="shared" si="36"/>
        <v>0.10944</v>
      </c>
      <c r="I317" s="76" t="s">
        <v>437</v>
      </c>
      <c r="J317" s="98" t="s">
        <v>438</v>
      </c>
      <c r="K317" s="38" t="s">
        <v>35</v>
      </c>
      <c r="L317" s="78" t="s">
        <v>36</v>
      </c>
      <c r="M317" s="77"/>
      <c r="N317" s="79"/>
    </row>
    <row r="318" spans="1:14" s="4" customFormat="1" ht="159" customHeight="1">
      <c r="A318" s="91" t="s">
        <v>433</v>
      </c>
      <c r="B318" s="52" t="s">
        <v>434</v>
      </c>
      <c r="C318" s="31" t="s">
        <v>435</v>
      </c>
      <c r="D318" s="32">
        <v>1</v>
      </c>
      <c r="E318" s="73">
        <v>116</v>
      </c>
      <c r="F318" s="74">
        <v>123</v>
      </c>
      <c r="G318" s="92" t="s">
        <v>436</v>
      </c>
      <c r="H318" s="75">
        <f t="shared" si="36"/>
        <v>0.10944</v>
      </c>
      <c r="I318" s="76" t="s">
        <v>437</v>
      </c>
      <c r="J318" s="98" t="s">
        <v>438</v>
      </c>
      <c r="K318" s="38" t="s">
        <v>35</v>
      </c>
      <c r="L318" s="78" t="s">
        <v>36</v>
      </c>
      <c r="M318" s="77"/>
      <c r="N318" s="79"/>
    </row>
    <row r="319" spans="1:14" s="4" customFormat="1" ht="159" customHeight="1">
      <c r="A319" s="91" t="s">
        <v>125</v>
      </c>
      <c r="B319" s="52" t="s">
        <v>439</v>
      </c>
      <c r="C319" s="31" t="s">
        <v>440</v>
      </c>
      <c r="D319" s="32">
        <v>1</v>
      </c>
      <c r="E319" s="73">
        <v>83</v>
      </c>
      <c r="F319" s="74">
        <v>88</v>
      </c>
      <c r="G319" s="92" t="s">
        <v>441</v>
      </c>
      <c r="H319" s="75">
        <f t="shared" ref="H319:H328" si="37">0.64*0.38*0.3</f>
        <v>7.2959999999999997E-2</v>
      </c>
      <c r="I319" s="76" t="s">
        <v>442</v>
      </c>
      <c r="J319" s="98" t="s">
        <v>443</v>
      </c>
      <c r="K319" s="38" t="s">
        <v>35</v>
      </c>
      <c r="L319" s="78" t="s">
        <v>36</v>
      </c>
      <c r="M319" s="110" t="s">
        <v>444</v>
      </c>
      <c r="N319" s="79"/>
    </row>
    <row r="320" spans="1:14" s="4" customFormat="1" ht="159" customHeight="1">
      <c r="A320" s="91" t="s">
        <v>125</v>
      </c>
      <c r="B320" s="52" t="s">
        <v>439</v>
      </c>
      <c r="C320" s="31" t="s">
        <v>440</v>
      </c>
      <c r="D320" s="32">
        <v>1</v>
      </c>
      <c r="E320" s="73">
        <v>83</v>
      </c>
      <c r="F320" s="74">
        <v>88</v>
      </c>
      <c r="G320" s="92" t="s">
        <v>441</v>
      </c>
      <c r="H320" s="75">
        <f t="shared" si="37"/>
        <v>7.2959999999999997E-2</v>
      </c>
      <c r="I320" s="76" t="s">
        <v>442</v>
      </c>
      <c r="J320" s="98" t="s">
        <v>443</v>
      </c>
      <c r="K320" s="38" t="s">
        <v>35</v>
      </c>
      <c r="L320" s="78" t="s">
        <v>36</v>
      </c>
      <c r="M320" s="110" t="s">
        <v>444</v>
      </c>
      <c r="N320" s="79"/>
    </row>
    <row r="321" spans="1:14" s="4" customFormat="1" ht="159" customHeight="1">
      <c r="A321" s="91" t="s">
        <v>125</v>
      </c>
      <c r="B321" s="52" t="s">
        <v>439</v>
      </c>
      <c r="C321" s="31" t="s">
        <v>440</v>
      </c>
      <c r="D321" s="32">
        <v>1</v>
      </c>
      <c r="E321" s="73">
        <v>83</v>
      </c>
      <c r="F321" s="74">
        <v>88</v>
      </c>
      <c r="G321" s="92" t="s">
        <v>441</v>
      </c>
      <c r="H321" s="75">
        <f t="shared" si="37"/>
        <v>7.2959999999999997E-2</v>
      </c>
      <c r="I321" s="76" t="s">
        <v>442</v>
      </c>
      <c r="J321" s="98" t="s">
        <v>443</v>
      </c>
      <c r="K321" s="38" t="s">
        <v>35</v>
      </c>
      <c r="L321" s="78" t="s">
        <v>36</v>
      </c>
      <c r="M321" s="110" t="s">
        <v>444</v>
      </c>
      <c r="N321" s="79"/>
    </row>
    <row r="322" spans="1:14" s="4" customFormat="1" ht="159" customHeight="1">
      <c r="A322" s="91" t="s">
        <v>125</v>
      </c>
      <c r="B322" s="111" t="s">
        <v>445</v>
      </c>
      <c r="C322" s="112" t="s">
        <v>446</v>
      </c>
      <c r="D322" s="32">
        <v>1</v>
      </c>
      <c r="E322" s="73">
        <v>88</v>
      </c>
      <c r="F322" s="74">
        <v>93</v>
      </c>
      <c r="G322" s="92" t="s">
        <v>441</v>
      </c>
      <c r="H322" s="75">
        <f t="shared" si="37"/>
        <v>7.2959999999999997E-2</v>
      </c>
      <c r="I322" s="76" t="s">
        <v>442</v>
      </c>
      <c r="J322" s="98" t="s">
        <v>443</v>
      </c>
      <c r="K322" s="38" t="s">
        <v>35</v>
      </c>
      <c r="L322" s="78" t="s">
        <v>36</v>
      </c>
      <c r="M322" s="110" t="s">
        <v>444</v>
      </c>
      <c r="N322" s="79"/>
    </row>
    <row r="323" spans="1:14" s="4" customFormat="1" ht="159" customHeight="1">
      <c r="A323" s="91" t="s">
        <v>125</v>
      </c>
      <c r="B323" s="111" t="s">
        <v>445</v>
      </c>
      <c r="C323" s="112" t="s">
        <v>446</v>
      </c>
      <c r="D323" s="32">
        <v>1</v>
      </c>
      <c r="E323" s="73">
        <v>88</v>
      </c>
      <c r="F323" s="74">
        <v>93</v>
      </c>
      <c r="G323" s="92" t="s">
        <v>441</v>
      </c>
      <c r="H323" s="75">
        <f t="shared" si="37"/>
        <v>7.2959999999999997E-2</v>
      </c>
      <c r="I323" s="76" t="s">
        <v>442</v>
      </c>
      <c r="J323" s="98" t="s">
        <v>443</v>
      </c>
      <c r="K323" s="38" t="s">
        <v>35</v>
      </c>
      <c r="L323" s="78" t="s">
        <v>36</v>
      </c>
      <c r="M323" s="110" t="s">
        <v>444</v>
      </c>
      <c r="N323" s="79"/>
    </row>
    <row r="324" spans="1:14" s="4" customFormat="1" ht="159" customHeight="1">
      <c r="A324" s="91" t="s">
        <v>125</v>
      </c>
      <c r="B324" s="111" t="s">
        <v>445</v>
      </c>
      <c r="C324" s="112" t="s">
        <v>446</v>
      </c>
      <c r="D324" s="32">
        <v>1</v>
      </c>
      <c r="E324" s="73">
        <v>88</v>
      </c>
      <c r="F324" s="74">
        <v>93</v>
      </c>
      <c r="G324" s="92" t="s">
        <v>441</v>
      </c>
      <c r="H324" s="75">
        <f t="shared" si="37"/>
        <v>7.2959999999999997E-2</v>
      </c>
      <c r="I324" s="76" t="s">
        <v>442</v>
      </c>
      <c r="J324" s="98" t="s">
        <v>443</v>
      </c>
      <c r="K324" s="38" t="s">
        <v>35</v>
      </c>
      <c r="L324" s="78" t="s">
        <v>36</v>
      </c>
      <c r="M324" s="110" t="s">
        <v>444</v>
      </c>
      <c r="N324" s="79"/>
    </row>
    <row r="325" spans="1:14" s="4" customFormat="1" ht="159" customHeight="1">
      <c r="A325" s="91" t="s">
        <v>125</v>
      </c>
      <c r="B325" s="52" t="s">
        <v>447</v>
      </c>
      <c r="C325" s="31" t="s">
        <v>448</v>
      </c>
      <c r="D325" s="32">
        <v>1</v>
      </c>
      <c r="E325" s="73">
        <v>83</v>
      </c>
      <c r="F325" s="74">
        <v>88</v>
      </c>
      <c r="G325" s="92" t="s">
        <v>441</v>
      </c>
      <c r="H325" s="75">
        <f t="shared" si="37"/>
        <v>7.2959999999999997E-2</v>
      </c>
      <c r="I325" s="76" t="s">
        <v>442</v>
      </c>
      <c r="J325" s="98" t="s">
        <v>443</v>
      </c>
      <c r="K325" s="38" t="s">
        <v>35</v>
      </c>
      <c r="L325" s="78" t="s">
        <v>36</v>
      </c>
      <c r="M325" s="110" t="s">
        <v>444</v>
      </c>
      <c r="N325" s="79"/>
    </row>
    <row r="326" spans="1:14" s="4" customFormat="1" ht="159" customHeight="1">
      <c r="A326" s="91" t="s">
        <v>125</v>
      </c>
      <c r="B326" s="52" t="s">
        <v>447</v>
      </c>
      <c r="C326" s="31" t="s">
        <v>448</v>
      </c>
      <c r="D326" s="32">
        <v>1</v>
      </c>
      <c r="E326" s="73">
        <v>83</v>
      </c>
      <c r="F326" s="74">
        <v>88</v>
      </c>
      <c r="G326" s="92" t="s">
        <v>441</v>
      </c>
      <c r="H326" s="75">
        <f t="shared" si="37"/>
        <v>7.2959999999999997E-2</v>
      </c>
      <c r="I326" s="76" t="s">
        <v>442</v>
      </c>
      <c r="J326" s="98" t="s">
        <v>443</v>
      </c>
      <c r="K326" s="38" t="s">
        <v>35</v>
      </c>
      <c r="L326" s="78" t="s">
        <v>36</v>
      </c>
      <c r="M326" s="110" t="s">
        <v>444</v>
      </c>
      <c r="N326" s="79"/>
    </row>
    <row r="327" spans="1:14" s="4" customFormat="1" ht="159" customHeight="1">
      <c r="A327" s="91" t="s">
        <v>125</v>
      </c>
      <c r="B327" s="52" t="s">
        <v>449</v>
      </c>
      <c r="C327" s="31" t="s">
        <v>450</v>
      </c>
      <c r="D327" s="32">
        <v>1</v>
      </c>
      <c r="E327" s="73">
        <v>88</v>
      </c>
      <c r="F327" s="74">
        <v>93</v>
      </c>
      <c r="G327" s="92" t="s">
        <v>441</v>
      </c>
      <c r="H327" s="75">
        <f t="shared" si="37"/>
        <v>7.2959999999999997E-2</v>
      </c>
      <c r="I327" s="76" t="s">
        <v>442</v>
      </c>
      <c r="J327" s="98" t="s">
        <v>443</v>
      </c>
      <c r="K327" s="38" t="s">
        <v>35</v>
      </c>
      <c r="L327" s="78" t="s">
        <v>36</v>
      </c>
      <c r="M327" s="110" t="s">
        <v>444</v>
      </c>
      <c r="N327" s="79"/>
    </row>
    <row r="328" spans="1:14" s="4" customFormat="1" ht="159" customHeight="1">
      <c r="A328" s="91" t="s">
        <v>125</v>
      </c>
      <c r="B328" s="52" t="s">
        <v>449</v>
      </c>
      <c r="C328" s="31" t="s">
        <v>450</v>
      </c>
      <c r="D328" s="32">
        <v>1</v>
      </c>
      <c r="E328" s="73">
        <v>88</v>
      </c>
      <c r="F328" s="74">
        <v>93</v>
      </c>
      <c r="G328" s="92" t="s">
        <v>441</v>
      </c>
      <c r="H328" s="75">
        <f t="shared" si="37"/>
        <v>7.2959999999999997E-2</v>
      </c>
      <c r="I328" s="76" t="s">
        <v>442</v>
      </c>
      <c r="J328" s="98" t="s">
        <v>443</v>
      </c>
      <c r="K328" s="38" t="s">
        <v>35</v>
      </c>
      <c r="L328" s="78" t="s">
        <v>36</v>
      </c>
      <c r="M328" s="110" t="s">
        <v>444</v>
      </c>
      <c r="N328" s="79"/>
    </row>
    <row r="329" spans="1:14" s="4" customFormat="1" ht="159" customHeight="1">
      <c r="A329" s="91" t="s">
        <v>451</v>
      </c>
      <c r="B329" s="52" t="s">
        <v>452</v>
      </c>
      <c r="C329" s="31" t="s">
        <v>453</v>
      </c>
      <c r="D329" s="32">
        <v>1</v>
      </c>
      <c r="E329" s="73">
        <v>205</v>
      </c>
      <c r="F329" s="74">
        <v>211</v>
      </c>
      <c r="G329" s="92" t="s">
        <v>454</v>
      </c>
      <c r="H329" s="75">
        <f t="shared" ref="H329:H335" si="38">0.7*0.46*0.32</f>
        <v>0.10304000000000001</v>
      </c>
      <c r="I329" s="76" t="s">
        <v>455</v>
      </c>
      <c r="J329" s="98" t="s">
        <v>456</v>
      </c>
      <c r="K329" s="38" t="s">
        <v>35</v>
      </c>
      <c r="L329" s="78" t="s">
        <v>36</v>
      </c>
      <c r="M329" s="77"/>
      <c r="N329" s="79"/>
    </row>
    <row r="330" spans="1:14" s="4" customFormat="1" ht="159" customHeight="1">
      <c r="A330" s="91" t="s">
        <v>451</v>
      </c>
      <c r="B330" s="52" t="s">
        <v>457</v>
      </c>
      <c r="C330" s="31" t="s">
        <v>453</v>
      </c>
      <c r="D330" s="32">
        <v>1</v>
      </c>
      <c r="E330" s="73">
        <v>205</v>
      </c>
      <c r="F330" s="74">
        <v>211</v>
      </c>
      <c r="G330" s="92" t="s">
        <v>454</v>
      </c>
      <c r="H330" s="75">
        <f t="shared" si="38"/>
        <v>0.10304000000000001</v>
      </c>
      <c r="I330" s="76" t="s">
        <v>455</v>
      </c>
      <c r="J330" s="98" t="s">
        <v>456</v>
      </c>
      <c r="K330" s="38" t="s">
        <v>35</v>
      </c>
      <c r="L330" s="78" t="s">
        <v>36</v>
      </c>
      <c r="M330" s="77"/>
      <c r="N330" s="79"/>
    </row>
    <row r="331" spans="1:14" s="4" customFormat="1" ht="159" customHeight="1">
      <c r="A331" s="91" t="s">
        <v>451</v>
      </c>
      <c r="B331" s="52" t="s">
        <v>457</v>
      </c>
      <c r="C331" s="31" t="s">
        <v>453</v>
      </c>
      <c r="D331" s="32">
        <v>1</v>
      </c>
      <c r="E331" s="73">
        <v>205</v>
      </c>
      <c r="F331" s="74">
        <v>211</v>
      </c>
      <c r="G331" s="92" t="s">
        <v>454</v>
      </c>
      <c r="H331" s="75">
        <f t="shared" si="38"/>
        <v>0.10304000000000001</v>
      </c>
      <c r="I331" s="76" t="s">
        <v>455</v>
      </c>
      <c r="J331" s="98" t="s">
        <v>456</v>
      </c>
      <c r="K331" s="38" t="s">
        <v>35</v>
      </c>
      <c r="L331" s="78" t="s">
        <v>36</v>
      </c>
      <c r="M331" s="77"/>
      <c r="N331" s="79"/>
    </row>
    <row r="332" spans="1:14" s="4" customFormat="1" ht="159" customHeight="1">
      <c r="A332" s="91" t="s">
        <v>451</v>
      </c>
      <c r="B332" s="52" t="s">
        <v>458</v>
      </c>
      <c r="C332" s="31" t="s">
        <v>453</v>
      </c>
      <c r="D332" s="32">
        <v>1</v>
      </c>
      <c r="E332" s="73">
        <v>228</v>
      </c>
      <c r="F332" s="74">
        <v>234</v>
      </c>
      <c r="G332" s="92" t="s">
        <v>454</v>
      </c>
      <c r="H332" s="75">
        <f t="shared" si="38"/>
        <v>0.10304000000000001</v>
      </c>
      <c r="I332" s="76" t="s">
        <v>455</v>
      </c>
      <c r="J332" s="98" t="s">
        <v>456</v>
      </c>
      <c r="K332" s="38" t="s">
        <v>35</v>
      </c>
      <c r="L332" s="78" t="s">
        <v>36</v>
      </c>
      <c r="M332" s="77"/>
      <c r="N332" s="79"/>
    </row>
    <row r="333" spans="1:14" s="4" customFormat="1" ht="159" customHeight="1">
      <c r="A333" s="91" t="s">
        <v>451</v>
      </c>
      <c r="B333" s="52" t="s">
        <v>459</v>
      </c>
      <c r="C333" s="31" t="s">
        <v>453</v>
      </c>
      <c r="D333" s="32">
        <v>1</v>
      </c>
      <c r="E333" s="73">
        <v>228</v>
      </c>
      <c r="F333" s="74">
        <v>234</v>
      </c>
      <c r="G333" s="92" t="s">
        <v>454</v>
      </c>
      <c r="H333" s="75">
        <f t="shared" si="38"/>
        <v>0.10304000000000001</v>
      </c>
      <c r="I333" s="76" t="s">
        <v>455</v>
      </c>
      <c r="J333" s="98" t="s">
        <v>456</v>
      </c>
      <c r="K333" s="38" t="s">
        <v>35</v>
      </c>
      <c r="L333" s="78" t="s">
        <v>36</v>
      </c>
      <c r="M333" s="77"/>
      <c r="N333" s="79"/>
    </row>
    <row r="334" spans="1:14" s="4" customFormat="1" ht="159" customHeight="1">
      <c r="A334" s="91" t="s">
        <v>451</v>
      </c>
      <c r="B334" s="52" t="s">
        <v>460</v>
      </c>
      <c r="C334" s="31" t="s">
        <v>453</v>
      </c>
      <c r="D334" s="32">
        <v>1</v>
      </c>
      <c r="E334" s="73">
        <v>228</v>
      </c>
      <c r="F334" s="74">
        <v>234</v>
      </c>
      <c r="G334" s="92" t="s">
        <v>454</v>
      </c>
      <c r="H334" s="75">
        <f t="shared" si="38"/>
        <v>0.10304000000000001</v>
      </c>
      <c r="I334" s="76" t="s">
        <v>455</v>
      </c>
      <c r="J334" s="98" t="s">
        <v>456</v>
      </c>
      <c r="K334" s="38" t="s">
        <v>35</v>
      </c>
      <c r="L334" s="78" t="s">
        <v>36</v>
      </c>
      <c r="M334" s="77"/>
      <c r="N334" s="79"/>
    </row>
    <row r="335" spans="1:14" s="4" customFormat="1" ht="159" customHeight="1">
      <c r="A335" s="91" t="s">
        <v>451</v>
      </c>
      <c r="B335" s="52" t="s">
        <v>459</v>
      </c>
      <c r="C335" s="31" t="s">
        <v>453</v>
      </c>
      <c r="D335" s="32">
        <v>1</v>
      </c>
      <c r="E335" s="73">
        <v>228</v>
      </c>
      <c r="F335" s="74">
        <v>234</v>
      </c>
      <c r="G335" s="92" t="s">
        <v>454</v>
      </c>
      <c r="H335" s="75">
        <f t="shared" si="38"/>
        <v>0.10304000000000001</v>
      </c>
      <c r="I335" s="76" t="s">
        <v>455</v>
      </c>
      <c r="J335" s="98" t="s">
        <v>456</v>
      </c>
      <c r="K335" s="38" t="s">
        <v>35</v>
      </c>
      <c r="L335" s="78" t="s">
        <v>36</v>
      </c>
      <c r="M335" s="77"/>
      <c r="N335" s="79"/>
    </row>
    <row r="336" spans="1:14" s="4" customFormat="1" ht="159" customHeight="1">
      <c r="A336" s="91" t="s">
        <v>461</v>
      </c>
      <c r="B336" s="30" t="s">
        <v>462</v>
      </c>
      <c r="C336" s="31" t="s">
        <v>463</v>
      </c>
      <c r="D336" s="32">
        <v>1</v>
      </c>
      <c r="E336" s="73">
        <v>99</v>
      </c>
      <c r="F336" s="74">
        <v>105</v>
      </c>
      <c r="G336" s="92" t="s">
        <v>464</v>
      </c>
      <c r="H336" s="75">
        <f t="shared" ref="H336:H338" si="39">0.58*0.32*0.3</f>
        <v>5.568E-2</v>
      </c>
      <c r="I336" s="76" t="s">
        <v>465</v>
      </c>
      <c r="J336" s="98" t="s">
        <v>466</v>
      </c>
      <c r="K336" s="38" t="s">
        <v>35</v>
      </c>
      <c r="L336" s="78" t="s">
        <v>36</v>
      </c>
      <c r="M336" s="110" t="s">
        <v>467</v>
      </c>
      <c r="N336" s="79"/>
    </row>
    <row r="337" spans="1:14" s="4" customFormat="1" ht="159" customHeight="1">
      <c r="A337" s="91" t="s">
        <v>461</v>
      </c>
      <c r="B337" s="30" t="s">
        <v>462</v>
      </c>
      <c r="C337" s="31" t="s">
        <v>463</v>
      </c>
      <c r="D337" s="32">
        <v>1</v>
      </c>
      <c r="E337" s="73">
        <v>99</v>
      </c>
      <c r="F337" s="74">
        <v>103</v>
      </c>
      <c r="G337" s="92" t="s">
        <v>464</v>
      </c>
      <c r="H337" s="75">
        <f t="shared" si="39"/>
        <v>5.568E-2</v>
      </c>
      <c r="I337" s="76" t="s">
        <v>465</v>
      </c>
      <c r="J337" s="98" t="s">
        <v>466</v>
      </c>
      <c r="K337" s="38" t="s">
        <v>35</v>
      </c>
      <c r="L337" s="78" t="s">
        <v>36</v>
      </c>
      <c r="M337" s="110" t="s">
        <v>467</v>
      </c>
      <c r="N337" s="79"/>
    </row>
    <row r="338" spans="1:14" s="4" customFormat="1" ht="159" customHeight="1">
      <c r="A338" s="91" t="s">
        <v>461</v>
      </c>
      <c r="B338" s="30" t="s">
        <v>468</v>
      </c>
      <c r="C338" s="31" t="s">
        <v>463</v>
      </c>
      <c r="D338" s="32">
        <v>1</v>
      </c>
      <c r="E338" s="73">
        <v>116</v>
      </c>
      <c r="F338" s="74">
        <v>120</v>
      </c>
      <c r="G338" s="92" t="s">
        <v>464</v>
      </c>
      <c r="H338" s="75">
        <f t="shared" si="39"/>
        <v>5.568E-2</v>
      </c>
      <c r="I338" s="76" t="s">
        <v>465</v>
      </c>
      <c r="J338" s="98" t="s">
        <v>466</v>
      </c>
      <c r="K338" s="38" t="s">
        <v>35</v>
      </c>
      <c r="L338" s="78" t="s">
        <v>36</v>
      </c>
      <c r="M338" s="110" t="s">
        <v>467</v>
      </c>
      <c r="N338" s="79"/>
    </row>
    <row r="339" spans="1:14" s="4" customFormat="1" ht="159" customHeight="1">
      <c r="A339" s="91" t="s">
        <v>461</v>
      </c>
      <c r="B339" s="52" t="s">
        <v>469</v>
      </c>
      <c r="C339" s="31" t="s">
        <v>470</v>
      </c>
      <c r="D339" s="32">
        <v>1</v>
      </c>
      <c r="E339" s="73">
        <v>143</v>
      </c>
      <c r="F339" s="74">
        <v>150</v>
      </c>
      <c r="G339" s="92" t="s">
        <v>471</v>
      </c>
      <c r="H339" s="75">
        <f t="shared" ref="H339:H341" si="40">0.84*0.48*0.31</f>
        <v>0.12499200000000001</v>
      </c>
      <c r="I339" s="76" t="s">
        <v>472</v>
      </c>
      <c r="J339" s="98" t="s">
        <v>473</v>
      </c>
      <c r="K339" s="38" t="s">
        <v>35</v>
      </c>
      <c r="L339" s="78" t="s">
        <v>36</v>
      </c>
      <c r="M339" s="110" t="s">
        <v>474</v>
      </c>
      <c r="N339" s="79"/>
    </row>
    <row r="340" spans="1:14" s="4" customFormat="1" ht="159" customHeight="1">
      <c r="A340" s="91" t="s">
        <v>461</v>
      </c>
      <c r="B340" s="52" t="s">
        <v>475</v>
      </c>
      <c r="C340" s="31" t="s">
        <v>470</v>
      </c>
      <c r="D340" s="32">
        <v>1</v>
      </c>
      <c r="E340" s="73">
        <v>176</v>
      </c>
      <c r="F340" s="74">
        <v>183</v>
      </c>
      <c r="G340" s="92" t="s">
        <v>471</v>
      </c>
      <c r="H340" s="75">
        <f t="shared" si="40"/>
        <v>0.12499200000000001</v>
      </c>
      <c r="I340" s="76" t="s">
        <v>472</v>
      </c>
      <c r="J340" s="98" t="s">
        <v>473</v>
      </c>
      <c r="K340" s="38" t="s">
        <v>35</v>
      </c>
      <c r="L340" s="78" t="s">
        <v>36</v>
      </c>
      <c r="M340" s="110" t="s">
        <v>474</v>
      </c>
      <c r="N340" s="79"/>
    </row>
    <row r="341" spans="1:14" s="4" customFormat="1" ht="159" customHeight="1">
      <c r="A341" s="91" t="s">
        <v>461</v>
      </c>
      <c r="B341" s="52" t="s">
        <v>476</v>
      </c>
      <c r="C341" s="31" t="s">
        <v>470</v>
      </c>
      <c r="D341" s="32">
        <v>1</v>
      </c>
      <c r="E341" s="73">
        <v>198</v>
      </c>
      <c r="F341" s="74">
        <v>205</v>
      </c>
      <c r="G341" s="92" t="s">
        <v>471</v>
      </c>
      <c r="H341" s="75">
        <f t="shared" si="40"/>
        <v>0.12499200000000001</v>
      </c>
      <c r="I341" s="76" t="s">
        <v>472</v>
      </c>
      <c r="J341" s="98" t="s">
        <v>477</v>
      </c>
      <c r="K341" s="38" t="s">
        <v>35</v>
      </c>
      <c r="L341" s="78" t="s">
        <v>36</v>
      </c>
      <c r="M341" s="110" t="s">
        <v>474</v>
      </c>
      <c r="N341" s="79"/>
    </row>
    <row r="342" spans="1:14" s="4" customFormat="1" ht="159" customHeight="1">
      <c r="A342" s="91" t="s">
        <v>478</v>
      </c>
      <c r="B342" s="52" t="s">
        <v>479</v>
      </c>
      <c r="C342" s="31" t="s">
        <v>480</v>
      </c>
      <c r="D342" s="32">
        <v>1</v>
      </c>
      <c r="E342" s="73">
        <v>88</v>
      </c>
      <c r="F342" s="74">
        <v>92</v>
      </c>
      <c r="G342" s="92" t="s">
        <v>481</v>
      </c>
      <c r="H342" s="75">
        <f t="shared" ref="H342:H352" si="41">0.64*0.38*0.3</f>
        <v>7.2959999999999997E-2</v>
      </c>
      <c r="I342" s="76" t="s">
        <v>442</v>
      </c>
      <c r="J342" s="98" t="s">
        <v>482</v>
      </c>
      <c r="K342" s="38" t="s">
        <v>35</v>
      </c>
      <c r="L342" s="78" t="s">
        <v>36</v>
      </c>
      <c r="M342" s="110" t="s">
        <v>444</v>
      </c>
      <c r="N342" s="79"/>
    </row>
    <row r="343" spans="1:14" s="4" customFormat="1" ht="159" customHeight="1">
      <c r="A343" s="91" t="s">
        <v>478</v>
      </c>
      <c r="B343" s="52" t="s">
        <v>479</v>
      </c>
      <c r="C343" s="31" t="s">
        <v>480</v>
      </c>
      <c r="D343" s="32">
        <v>1</v>
      </c>
      <c r="E343" s="73">
        <v>88</v>
      </c>
      <c r="F343" s="74">
        <v>92</v>
      </c>
      <c r="G343" s="92" t="s">
        <v>481</v>
      </c>
      <c r="H343" s="75">
        <f t="shared" si="41"/>
        <v>7.2959999999999997E-2</v>
      </c>
      <c r="I343" s="76" t="s">
        <v>442</v>
      </c>
      <c r="J343" s="98" t="s">
        <v>482</v>
      </c>
      <c r="K343" s="38" t="s">
        <v>35</v>
      </c>
      <c r="L343" s="78" t="s">
        <v>36</v>
      </c>
      <c r="M343" s="110" t="s">
        <v>444</v>
      </c>
      <c r="N343" s="79"/>
    </row>
    <row r="344" spans="1:14" s="4" customFormat="1" ht="159" customHeight="1">
      <c r="A344" s="91" t="s">
        <v>478</v>
      </c>
      <c r="B344" s="52" t="s">
        <v>479</v>
      </c>
      <c r="C344" s="31" t="s">
        <v>480</v>
      </c>
      <c r="D344" s="32">
        <v>1</v>
      </c>
      <c r="E344" s="73">
        <v>88</v>
      </c>
      <c r="F344" s="74">
        <v>92</v>
      </c>
      <c r="G344" s="92" t="s">
        <v>481</v>
      </c>
      <c r="H344" s="75">
        <f t="shared" si="41"/>
        <v>7.2959999999999997E-2</v>
      </c>
      <c r="I344" s="76" t="s">
        <v>442</v>
      </c>
      <c r="J344" s="98" t="s">
        <v>482</v>
      </c>
      <c r="K344" s="38" t="s">
        <v>35</v>
      </c>
      <c r="L344" s="78" t="s">
        <v>36</v>
      </c>
      <c r="M344" s="110" t="s">
        <v>444</v>
      </c>
      <c r="N344" s="79"/>
    </row>
    <row r="345" spans="1:14" s="4" customFormat="1" ht="159" customHeight="1">
      <c r="A345" s="91" t="s">
        <v>478</v>
      </c>
      <c r="B345" s="52" t="s">
        <v>483</v>
      </c>
      <c r="C345" s="112" t="s">
        <v>484</v>
      </c>
      <c r="D345" s="32">
        <v>1</v>
      </c>
      <c r="E345" s="73">
        <v>95</v>
      </c>
      <c r="F345" s="74">
        <v>99</v>
      </c>
      <c r="G345" s="92" t="s">
        <v>481</v>
      </c>
      <c r="H345" s="75">
        <f t="shared" si="41"/>
        <v>7.2959999999999997E-2</v>
      </c>
      <c r="I345" s="76" t="s">
        <v>442</v>
      </c>
      <c r="J345" s="98" t="s">
        <v>482</v>
      </c>
      <c r="K345" s="38" t="s">
        <v>35</v>
      </c>
      <c r="L345" s="78" t="s">
        <v>36</v>
      </c>
      <c r="M345" s="110" t="s">
        <v>444</v>
      </c>
      <c r="N345" s="79"/>
    </row>
    <row r="346" spans="1:14" s="4" customFormat="1" ht="159" customHeight="1">
      <c r="A346" s="91" t="s">
        <v>478</v>
      </c>
      <c r="B346" s="52" t="s">
        <v>483</v>
      </c>
      <c r="C346" s="112" t="s">
        <v>484</v>
      </c>
      <c r="D346" s="32">
        <v>1</v>
      </c>
      <c r="E346" s="73">
        <v>95</v>
      </c>
      <c r="F346" s="74">
        <v>99</v>
      </c>
      <c r="G346" s="92" t="s">
        <v>481</v>
      </c>
      <c r="H346" s="75">
        <f t="shared" si="41"/>
        <v>7.2959999999999997E-2</v>
      </c>
      <c r="I346" s="76" t="s">
        <v>442</v>
      </c>
      <c r="J346" s="98" t="s">
        <v>482</v>
      </c>
      <c r="K346" s="38" t="s">
        <v>35</v>
      </c>
      <c r="L346" s="78" t="s">
        <v>36</v>
      </c>
      <c r="M346" s="110" t="s">
        <v>444</v>
      </c>
      <c r="N346" s="79"/>
    </row>
    <row r="347" spans="1:14" s="4" customFormat="1" ht="159" customHeight="1">
      <c r="A347" s="91" t="s">
        <v>478</v>
      </c>
      <c r="B347" s="52" t="s">
        <v>483</v>
      </c>
      <c r="C347" s="112" t="s">
        <v>484</v>
      </c>
      <c r="D347" s="32">
        <v>1</v>
      </c>
      <c r="E347" s="73">
        <v>95</v>
      </c>
      <c r="F347" s="74">
        <v>99</v>
      </c>
      <c r="G347" s="92" t="s">
        <v>481</v>
      </c>
      <c r="H347" s="75">
        <f t="shared" si="41"/>
        <v>7.2959999999999997E-2</v>
      </c>
      <c r="I347" s="76" t="s">
        <v>442</v>
      </c>
      <c r="J347" s="98" t="s">
        <v>482</v>
      </c>
      <c r="K347" s="38" t="s">
        <v>35</v>
      </c>
      <c r="L347" s="78" t="s">
        <v>36</v>
      </c>
      <c r="M347" s="110" t="s">
        <v>444</v>
      </c>
      <c r="N347" s="79"/>
    </row>
    <row r="348" spans="1:14" s="4" customFormat="1" ht="159" customHeight="1">
      <c r="A348" s="91" t="s">
        <v>478</v>
      </c>
      <c r="B348" s="52" t="s">
        <v>485</v>
      </c>
      <c r="C348" s="31" t="s">
        <v>486</v>
      </c>
      <c r="D348" s="32">
        <v>1</v>
      </c>
      <c r="E348" s="73">
        <v>88</v>
      </c>
      <c r="F348" s="74">
        <v>92</v>
      </c>
      <c r="G348" s="92" t="s">
        <v>481</v>
      </c>
      <c r="H348" s="75">
        <f t="shared" si="41"/>
        <v>7.2959999999999997E-2</v>
      </c>
      <c r="I348" s="76" t="s">
        <v>442</v>
      </c>
      <c r="J348" s="98" t="s">
        <v>482</v>
      </c>
      <c r="K348" s="38" t="s">
        <v>35</v>
      </c>
      <c r="L348" s="78" t="s">
        <v>36</v>
      </c>
      <c r="M348" s="110" t="s">
        <v>444</v>
      </c>
      <c r="N348" s="79"/>
    </row>
    <row r="349" spans="1:14" s="4" customFormat="1" ht="159" customHeight="1">
      <c r="A349" s="91" t="s">
        <v>478</v>
      </c>
      <c r="B349" s="52" t="s">
        <v>485</v>
      </c>
      <c r="C349" s="31" t="s">
        <v>486</v>
      </c>
      <c r="D349" s="32">
        <v>1</v>
      </c>
      <c r="E349" s="73">
        <v>88</v>
      </c>
      <c r="F349" s="74">
        <v>92</v>
      </c>
      <c r="G349" s="92" t="s">
        <v>481</v>
      </c>
      <c r="H349" s="75">
        <f t="shared" si="41"/>
        <v>7.2959999999999997E-2</v>
      </c>
      <c r="I349" s="76" t="s">
        <v>442</v>
      </c>
      <c r="J349" s="98" t="s">
        <v>482</v>
      </c>
      <c r="K349" s="38" t="s">
        <v>35</v>
      </c>
      <c r="L349" s="78" t="s">
        <v>36</v>
      </c>
      <c r="M349" s="110" t="s">
        <v>444</v>
      </c>
      <c r="N349" s="79"/>
    </row>
    <row r="350" spans="1:14" s="4" customFormat="1" ht="159" customHeight="1">
      <c r="A350" s="91" t="s">
        <v>478</v>
      </c>
      <c r="B350" s="52" t="s">
        <v>487</v>
      </c>
      <c r="C350" s="112" t="s">
        <v>484</v>
      </c>
      <c r="D350" s="32">
        <v>1</v>
      </c>
      <c r="E350" s="73">
        <v>95</v>
      </c>
      <c r="F350" s="74">
        <v>99</v>
      </c>
      <c r="G350" s="92" t="s">
        <v>481</v>
      </c>
      <c r="H350" s="75">
        <f t="shared" si="41"/>
        <v>7.2959999999999997E-2</v>
      </c>
      <c r="I350" s="76" t="s">
        <v>442</v>
      </c>
      <c r="J350" s="98" t="s">
        <v>482</v>
      </c>
      <c r="K350" s="38" t="s">
        <v>35</v>
      </c>
      <c r="L350" s="78" t="s">
        <v>36</v>
      </c>
      <c r="M350" s="110" t="s">
        <v>444</v>
      </c>
      <c r="N350" s="79"/>
    </row>
    <row r="351" spans="1:14" s="4" customFormat="1" ht="159" customHeight="1">
      <c r="A351" s="91" t="s">
        <v>478</v>
      </c>
      <c r="B351" s="52" t="s">
        <v>487</v>
      </c>
      <c r="C351" s="112" t="s">
        <v>484</v>
      </c>
      <c r="D351" s="32">
        <v>1</v>
      </c>
      <c r="E351" s="73">
        <v>95</v>
      </c>
      <c r="F351" s="74">
        <v>99</v>
      </c>
      <c r="G351" s="92" t="s">
        <v>481</v>
      </c>
      <c r="H351" s="75">
        <f t="shared" si="41"/>
        <v>7.2959999999999997E-2</v>
      </c>
      <c r="I351" s="76" t="s">
        <v>442</v>
      </c>
      <c r="J351" s="98" t="s">
        <v>482</v>
      </c>
      <c r="K351" s="38" t="s">
        <v>35</v>
      </c>
      <c r="L351" s="78" t="s">
        <v>36</v>
      </c>
      <c r="M351" s="110" t="s">
        <v>444</v>
      </c>
      <c r="N351" s="79"/>
    </row>
    <row r="352" spans="1:14" s="4" customFormat="1" ht="159" customHeight="1">
      <c r="A352" s="91" t="s">
        <v>478</v>
      </c>
      <c r="B352" s="52" t="s">
        <v>487</v>
      </c>
      <c r="C352" s="112" t="s">
        <v>484</v>
      </c>
      <c r="D352" s="32">
        <v>1</v>
      </c>
      <c r="E352" s="73">
        <v>95</v>
      </c>
      <c r="F352" s="74">
        <v>99</v>
      </c>
      <c r="G352" s="92" t="s">
        <v>481</v>
      </c>
      <c r="H352" s="75">
        <f t="shared" si="41"/>
        <v>7.2959999999999997E-2</v>
      </c>
      <c r="I352" s="76" t="s">
        <v>442</v>
      </c>
      <c r="J352" s="98" t="s">
        <v>482</v>
      </c>
      <c r="K352" s="38" t="s">
        <v>35</v>
      </c>
      <c r="L352" s="78" t="s">
        <v>36</v>
      </c>
      <c r="M352" s="110" t="s">
        <v>444</v>
      </c>
      <c r="N352" s="79"/>
    </row>
    <row r="353" spans="1:14" s="4" customFormat="1" ht="159" customHeight="1">
      <c r="A353" s="59" t="s">
        <v>488</v>
      </c>
      <c r="B353" s="52" t="s">
        <v>489</v>
      </c>
      <c r="C353" s="31" t="s">
        <v>490</v>
      </c>
      <c r="D353" s="32">
        <v>4</v>
      </c>
      <c r="E353" s="73">
        <v>110</v>
      </c>
      <c r="F353" s="74">
        <v>115</v>
      </c>
      <c r="G353" s="92" t="s">
        <v>491</v>
      </c>
      <c r="H353" s="113">
        <f t="shared" ref="H353:H356" si="42">0.84*0.67*0.43</f>
        <v>0.242004</v>
      </c>
      <c r="I353" s="76" t="s">
        <v>492</v>
      </c>
      <c r="J353" s="98" t="s">
        <v>493</v>
      </c>
      <c r="K353" s="38" t="s">
        <v>35</v>
      </c>
      <c r="L353" s="78" t="s">
        <v>36</v>
      </c>
      <c r="M353" s="77"/>
      <c r="N353" s="79"/>
    </row>
    <row r="354" spans="1:14" s="4" customFormat="1" ht="159" customHeight="1">
      <c r="A354" s="59" t="s">
        <v>488</v>
      </c>
      <c r="B354" s="52" t="s">
        <v>489</v>
      </c>
      <c r="C354" s="31" t="s">
        <v>490</v>
      </c>
      <c r="D354" s="32">
        <v>4</v>
      </c>
      <c r="E354" s="73">
        <v>110</v>
      </c>
      <c r="F354" s="74">
        <v>115</v>
      </c>
      <c r="G354" s="92" t="s">
        <v>491</v>
      </c>
      <c r="H354" s="113">
        <f t="shared" si="42"/>
        <v>0.242004</v>
      </c>
      <c r="I354" s="76" t="s">
        <v>492</v>
      </c>
      <c r="J354" s="98" t="s">
        <v>493</v>
      </c>
      <c r="K354" s="38" t="s">
        <v>35</v>
      </c>
      <c r="L354" s="78" t="s">
        <v>36</v>
      </c>
      <c r="M354" s="77"/>
      <c r="N354" s="79"/>
    </row>
    <row r="355" spans="1:14" s="4" customFormat="1" ht="159" customHeight="1">
      <c r="A355" s="59" t="s">
        <v>488</v>
      </c>
      <c r="B355" s="52" t="s">
        <v>489</v>
      </c>
      <c r="C355" s="31" t="s">
        <v>490</v>
      </c>
      <c r="D355" s="32">
        <v>4</v>
      </c>
      <c r="E355" s="73">
        <v>110</v>
      </c>
      <c r="F355" s="74">
        <v>115</v>
      </c>
      <c r="G355" s="92" t="s">
        <v>491</v>
      </c>
      <c r="H355" s="113">
        <f t="shared" si="42"/>
        <v>0.242004</v>
      </c>
      <c r="I355" s="76" t="s">
        <v>492</v>
      </c>
      <c r="J355" s="98" t="s">
        <v>493</v>
      </c>
      <c r="K355" s="38" t="s">
        <v>35</v>
      </c>
      <c r="L355" s="78" t="s">
        <v>36</v>
      </c>
      <c r="M355" s="77"/>
      <c r="N355" s="79"/>
    </row>
    <row r="356" spans="1:14" s="4" customFormat="1" ht="159" customHeight="1">
      <c r="A356" s="59" t="s">
        <v>488</v>
      </c>
      <c r="B356" s="52" t="s">
        <v>489</v>
      </c>
      <c r="C356" s="31" t="s">
        <v>490</v>
      </c>
      <c r="D356" s="32">
        <v>4</v>
      </c>
      <c r="E356" s="73">
        <v>110</v>
      </c>
      <c r="F356" s="74">
        <v>115</v>
      </c>
      <c r="G356" s="92" t="s">
        <v>491</v>
      </c>
      <c r="H356" s="113">
        <f t="shared" si="42"/>
        <v>0.242004</v>
      </c>
      <c r="I356" s="76" t="s">
        <v>492</v>
      </c>
      <c r="J356" s="98" t="s">
        <v>493</v>
      </c>
      <c r="K356" s="38" t="s">
        <v>35</v>
      </c>
      <c r="L356" s="78" t="s">
        <v>36</v>
      </c>
      <c r="M356" s="77"/>
      <c r="N356" s="79"/>
    </row>
    <row r="357" spans="1:14" s="4" customFormat="1" ht="156.94999999999999" customHeight="1">
      <c r="A357" s="59" t="s">
        <v>327</v>
      </c>
      <c r="B357" s="52" t="s">
        <v>494</v>
      </c>
      <c r="C357" s="31" t="s">
        <v>495</v>
      </c>
      <c r="D357" s="32">
        <v>1</v>
      </c>
      <c r="E357" s="73">
        <v>96</v>
      </c>
      <c r="F357" s="74">
        <v>102</v>
      </c>
      <c r="G357" s="52" t="s">
        <v>330</v>
      </c>
      <c r="H357" s="75">
        <f t="shared" ref="H357:H361" si="43">0.65*0.4*0.3</f>
        <v>7.8E-2</v>
      </c>
      <c r="I357" s="76" t="s">
        <v>496</v>
      </c>
      <c r="J357" s="98" t="s">
        <v>497</v>
      </c>
      <c r="K357" s="38" t="s">
        <v>35</v>
      </c>
      <c r="L357" s="78" t="s">
        <v>36</v>
      </c>
      <c r="M357" s="77"/>
      <c r="N357" s="79"/>
    </row>
    <row r="358" spans="1:14" s="4" customFormat="1" ht="156.94999999999999" customHeight="1">
      <c r="A358" s="59" t="s">
        <v>327</v>
      </c>
      <c r="B358" s="52" t="s">
        <v>494</v>
      </c>
      <c r="C358" s="31" t="s">
        <v>495</v>
      </c>
      <c r="D358" s="32">
        <v>1</v>
      </c>
      <c r="E358" s="73">
        <v>96</v>
      </c>
      <c r="F358" s="74">
        <v>102</v>
      </c>
      <c r="G358" s="52" t="s">
        <v>330</v>
      </c>
      <c r="H358" s="75">
        <f t="shared" si="43"/>
        <v>7.8E-2</v>
      </c>
      <c r="I358" s="76" t="s">
        <v>496</v>
      </c>
      <c r="J358" s="98" t="s">
        <v>497</v>
      </c>
      <c r="K358" s="38" t="s">
        <v>35</v>
      </c>
      <c r="L358" s="78" t="s">
        <v>36</v>
      </c>
      <c r="M358" s="77"/>
      <c r="N358" s="79"/>
    </row>
    <row r="359" spans="1:14" s="4" customFormat="1" ht="156.94999999999999" customHeight="1">
      <c r="A359" s="59" t="s">
        <v>327</v>
      </c>
      <c r="B359" s="52" t="s">
        <v>494</v>
      </c>
      <c r="C359" s="31" t="s">
        <v>495</v>
      </c>
      <c r="D359" s="32">
        <v>1</v>
      </c>
      <c r="E359" s="73">
        <v>96</v>
      </c>
      <c r="F359" s="74">
        <v>102</v>
      </c>
      <c r="G359" s="52" t="s">
        <v>330</v>
      </c>
      <c r="H359" s="75">
        <f t="shared" si="43"/>
        <v>7.8E-2</v>
      </c>
      <c r="I359" s="76" t="s">
        <v>496</v>
      </c>
      <c r="J359" s="98" t="s">
        <v>497</v>
      </c>
      <c r="K359" s="38" t="s">
        <v>35</v>
      </c>
      <c r="L359" s="78" t="s">
        <v>36</v>
      </c>
      <c r="M359" s="77"/>
      <c r="N359" s="79"/>
    </row>
    <row r="360" spans="1:14" s="4" customFormat="1" ht="156.94999999999999" customHeight="1">
      <c r="A360" s="59" t="s">
        <v>327</v>
      </c>
      <c r="B360" s="52" t="s">
        <v>494</v>
      </c>
      <c r="C360" s="31" t="s">
        <v>495</v>
      </c>
      <c r="D360" s="32">
        <v>1</v>
      </c>
      <c r="E360" s="73">
        <v>96</v>
      </c>
      <c r="F360" s="74">
        <v>102</v>
      </c>
      <c r="G360" s="52" t="s">
        <v>330</v>
      </c>
      <c r="H360" s="75">
        <f t="shared" si="43"/>
        <v>7.8E-2</v>
      </c>
      <c r="I360" s="76" t="s">
        <v>496</v>
      </c>
      <c r="J360" s="98" t="s">
        <v>497</v>
      </c>
      <c r="K360" s="38" t="s">
        <v>35</v>
      </c>
      <c r="L360" s="78" t="s">
        <v>36</v>
      </c>
      <c r="M360" s="77"/>
      <c r="N360" s="79"/>
    </row>
    <row r="361" spans="1:14" s="4" customFormat="1" ht="156.94999999999999" customHeight="1">
      <c r="A361" s="59" t="s">
        <v>327</v>
      </c>
      <c r="B361" s="52" t="s">
        <v>494</v>
      </c>
      <c r="C361" s="31" t="s">
        <v>495</v>
      </c>
      <c r="D361" s="32">
        <v>1</v>
      </c>
      <c r="E361" s="73">
        <v>96</v>
      </c>
      <c r="F361" s="74">
        <v>102</v>
      </c>
      <c r="G361" s="52" t="s">
        <v>330</v>
      </c>
      <c r="H361" s="75">
        <f t="shared" si="43"/>
        <v>7.8E-2</v>
      </c>
      <c r="I361" s="76" t="s">
        <v>496</v>
      </c>
      <c r="J361" s="98" t="s">
        <v>497</v>
      </c>
      <c r="K361" s="38" t="s">
        <v>35</v>
      </c>
      <c r="L361" s="78" t="s">
        <v>36</v>
      </c>
      <c r="M361" s="77"/>
      <c r="N361" s="79"/>
    </row>
    <row r="362" spans="1:14" s="4" customFormat="1" ht="156.94999999999999" customHeight="1">
      <c r="A362" s="59" t="s">
        <v>327</v>
      </c>
      <c r="B362" s="52" t="s">
        <v>498</v>
      </c>
      <c r="C362" s="31" t="s">
        <v>499</v>
      </c>
      <c r="D362" s="32">
        <v>1</v>
      </c>
      <c r="E362" s="73">
        <v>88</v>
      </c>
      <c r="F362" s="74">
        <v>93</v>
      </c>
      <c r="G362" s="52" t="s">
        <v>384</v>
      </c>
      <c r="H362" s="75">
        <f t="shared" ref="H362:H371" si="44">0.65*0.34*0.34</f>
        <v>7.5139999999999998E-2</v>
      </c>
      <c r="I362" s="76" t="s">
        <v>496</v>
      </c>
      <c r="J362" s="98" t="s">
        <v>500</v>
      </c>
      <c r="K362" s="38" t="s">
        <v>35</v>
      </c>
      <c r="L362" s="78" t="s">
        <v>36</v>
      </c>
      <c r="M362" s="77"/>
      <c r="N362" s="79"/>
    </row>
    <row r="363" spans="1:14" s="4" customFormat="1" ht="156.94999999999999" customHeight="1">
      <c r="A363" s="59" t="s">
        <v>327</v>
      </c>
      <c r="B363" s="52" t="s">
        <v>498</v>
      </c>
      <c r="C363" s="31" t="s">
        <v>499</v>
      </c>
      <c r="D363" s="32">
        <v>1</v>
      </c>
      <c r="E363" s="73">
        <v>88</v>
      </c>
      <c r="F363" s="74">
        <v>93</v>
      </c>
      <c r="G363" s="52" t="s">
        <v>384</v>
      </c>
      <c r="H363" s="75">
        <f t="shared" si="44"/>
        <v>7.5139999999999998E-2</v>
      </c>
      <c r="I363" s="76" t="s">
        <v>496</v>
      </c>
      <c r="J363" s="98" t="s">
        <v>500</v>
      </c>
      <c r="K363" s="38" t="s">
        <v>35</v>
      </c>
      <c r="L363" s="78" t="s">
        <v>36</v>
      </c>
      <c r="M363" s="77"/>
      <c r="N363" s="79"/>
    </row>
    <row r="364" spans="1:14" s="4" customFormat="1" ht="156.94999999999999" customHeight="1">
      <c r="A364" s="59" t="s">
        <v>327</v>
      </c>
      <c r="B364" s="52" t="s">
        <v>498</v>
      </c>
      <c r="C364" s="31" t="s">
        <v>499</v>
      </c>
      <c r="D364" s="32">
        <v>1</v>
      </c>
      <c r="E364" s="73">
        <v>88</v>
      </c>
      <c r="F364" s="74">
        <v>93</v>
      </c>
      <c r="G364" s="52" t="s">
        <v>384</v>
      </c>
      <c r="H364" s="75">
        <f t="shared" si="44"/>
        <v>7.5139999999999998E-2</v>
      </c>
      <c r="I364" s="76" t="s">
        <v>496</v>
      </c>
      <c r="J364" s="98" t="s">
        <v>500</v>
      </c>
      <c r="K364" s="38" t="s">
        <v>35</v>
      </c>
      <c r="L364" s="78" t="s">
        <v>36</v>
      </c>
      <c r="M364" s="77"/>
      <c r="N364" s="79"/>
    </row>
    <row r="365" spans="1:14" s="4" customFormat="1" ht="156.94999999999999" customHeight="1">
      <c r="A365" s="59" t="s">
        <v>327</v>
      </c>
      <c r="B365" s="52" t="s">
        <v>498</v>
      </c>
      <c r="C365" s="31" t="s">
        <v>499</v>
      </c>
      <c r="D365" s="32">
        <v>1</v>
      </c>
      <c r="E365" s="73">
        <v>88</v>
      </c>
      <c r="F365" s="74">
        <v>93</v>
      </c>
      <c r="G365" s="52" t="s">
        <v>384</v>
      </c>
      <c r="H365" s="75">
        <f t="shared" si="44"/>
        <v>7.5139999999999998E-2</v>
      </c>
      <c r="I365" s="76" t="s">
        <v>496</v>
      </c>
      <c r="J365" s="98" t="s">
        <v>500</v>
      </c>
      <c r="K365" s="38" t="s">
        <v>35</v>
      </c>
      <c r="L365" s="78" t="s">
        <v>36</v>
      </c>
      <c r="M365" s="77"/>
      <c r="N365" s="79"/>
    </row>
    <row r="366" spans="1:14" s="4" customFormat="1" ht="156.94999999999999" customHeight="1">
      <c r="A366" s="59" t="s">
        <v>327</v>
      </c>
      <c r="B366" s="52" t="s">
        <v>498</v>
      </c>
      <c r="C366" s="31" t="s">
        <v>499</v>
      </c>
      <c r="D366" s="32">
        <v>1</v>
      </c>
      <c r="E366" s="73">
        <v>88</v>
      </c>
      <c r="F366" s="74">
        <v>93</v>
      </c>
      <c r="G366" s="52" t="s">
        <v>384</v>
      </c>
      <c r="H366" s="75">
        <f t="shared" si="44"/>
        <v>7.5139999999999998E-2</v>
      </c>
      <c r="I366" s="76" t="s">
        <v>496</v>
      </c>
      <c r="J366" s="98" t="s">
        <v>500</v>
      </c>
      <c r="K366" s="38" t="s">
        <v>35</v>
      </c>
      <c r="L366" s="78" t="s">
        <v>36</v>
      </c>
      <c r="M366" s="77"/>
      <c r="N366" s="79"/>
    </row>
    <row r="367" spans="1:14" s="4" customFormat="1" ht="156.94999999999999" customHeight="1">
      <c r="A367" s="59" t="s">
        <v>327</v>
      </c>
      <c r="B367" s="52" t="s">
        <v>498</v>
      </c>
      <c r="C367" s="31" t="s">
        <v>499</v>
      </c>
      <c r="D367" s="32">
        <v>1</v>
      </c>
      <c r="E367" s="73">
        <v>103</v>
      </c>
      <c r="F367" s="74">
        <v>108</v>
      </c>
      <c r="G367" s="52" t="s">
        <v>384</v>
      </c>
      <c r="H367" s="75">
        <f t="shared" si="44"/>
        <v>7.5139999999999998E-2</v>
      </c>
      <c r="I367" s="76" t="s">
        <v>496</v>
      </c>
      <c r="J367" s="98" t="s">
        <v>500</v>
      </c>
      <c r="K367" s="38" t="s">
        <v>35</v>
      </c>
      <c r="L367" s="78" t="s">
        <v>36</v>
      </c>
      <c r="M367" s="77"/>
      <c r="N367" s="79"/>
    </row>
    <row r="368" spans="1:14" s="4" customFormat="1" ht="156.94999999999999" customHeight="1">
      <c r="A368" s="59" t="s">
        <v>327</v>
      </c>
      <c r="B368" s="52" t="s">
        <v>498</v>
      </c>
      <c r="C368" s="31" t="s">
        <v>499</v>
      </c>
      <c r="D368" s="32">
        <v>1</v>
      </c>
      <c r="E368" s="73">
        <v>103</v>
      </c>
      <c r="F368" s="74">
        <v>108</v>
      </c>
      <c r="G368" s="52" t="s">
        <v>384</v>
      </c>
      <c r="H368" s="75">
        <f t="shared" si="44"/>
        <v>7.5139999999999998E-2</v>
      </c>
      <c r="I368" s="76" t="s">
        <v>496</v>
      </c>
      <c r="J368" s="98" t="s">
        <v>500</v>
      </c>
      <c r="K368" s="38" t="s">
        <v>35</v>
      </c>
      <c r="L368" s="78" t="s">
        <v>36</v>
      </c>
      <c r="M368" s="77"/>
      <c r="N368" s="79"/>
    </row>
    <row r="369" spans="1:14" s="4" customFormat="1" ht="156.94999999999999" customHeight="1">
      <c r="A369" s="59" t="s">
        <v>327</v>
      </c>
      <c r="B369" s="52" t="s">
        <v>501</v>
      </c>
      <c r="C369" s="31" t="s">
        <v>499</v>
      </c>
      <c r="D369" s="32">
        <v>1</v>
      </c>
      <c r="E369" s="73">
        <v>103</v>
      </c>
      <c r="F369" s="74">
        <v>108</v>
      </c>
      <c r="G369" s="52" t="s">
        <v>384</v>
      </c>
      <c r="H369" s="75">
        <f t="shared" si="44"/>
        <v>7.5139999999999998E-2</v>
      </c>
      <c r="I369" s="76" t="s">
        <v>496</v>
      </c>
      <c r="J369" s="98" t="s">
        <v>500</v>
      </c>
      <c r="K369" s="38" t="s">
        <v>35</v>
      </c>
      <c r="L369" s="78" t="s">
        <v>36</v>
      </c>
      <c r="M369" s="77"/>
      <c r="N369" s="79"/>
    </row>
    <row r="370" spans="1:14" s="4" customFormat="1" ht="156.94999999999999" customHeight="1">
      <c r="A370" s="59" t="s">
        <v>327</v>
      </c>
      <c r="B370" s="52" t="s">
        <v>501</v>
      </c>
      <c r="C370" s="31" t="s">
        <v>499</v>
      </c>
      <c r="D370" s="32">
        <v>1</v>
      </c>
      <c r="E370" s="73">
        <v>103</v>
      </c>
      <c r="F370" s="74">
        <v>108</v>
      </c>
      <c r="G370" s="52" t="s">
        <v>384</v>
      </c>
      <c r="H370" s="75">
        <f t="shared" si="44"/>
        <v>7.5139999999999998E-2</v>
      </c>
      <c r="I370" s="76" t="s">
        <v>496</v>
      </c>
      <c r="J370" s="98" t="s">
        <v>500</v>
      </c>
      <c r="K370" s="38" t="s">
        <v>35</v>
      </c>
      <c r="L370" s="78" t="s">
        <v>36</v>
      </c>
      <c r="M370" s="77"/>
      <c r="N370" s="79"/>
    </row>
    <row r="371" spans="1:14" s="4" customFormat="1" ht="156.94999999999999" customHeight="1">
      <c r="A371" s="59" t="s">
        <v>327</v>
      </c>
      <c r="B371" s="52" t="s">
        <v>501</v>
      </c>
      <c r="C371" s="31" t="s">
        <v>499</v>
      </c>
      <c r="D371" s="32">
        <v>1</v>
      </c>
      <c r="E371" s="73">
        <v>103</v>
      </c>
      <c r="F371" s="74">
        <v>108</v>
      </c>
      <c r="G371" s="52" t="s">
        <v>384</v>
      </c>
      <c r="H371" s="75">
        <f t="shared" si="44"/>
        <v>7.5139999999999998E-2</v>
      </c>
      <c r="I371" s="76" t="s">
        <v>496</v>
      </c>
      <c r="J371" s="98" t="s">
        <v>500</v>
      </c>
      <c r="K371" s="38" t="s">
        <v>35</v>
      </c>
      <c r="L371" s="78" t="s">
        <v>36</v>
      </c>
      <c r="M371" s="77"/>
      <c r="N371" s="79"/>
    </row>
    <row r="372" spans="1:14" s="4" customFormat="1" ht="156.94999999999999" customHeight="1">
      <c r="A372" s="59" t="s">
        <v>327</v>
      </c>
      <c r="B372" s="52" t="s">
        <v>502</v>
      </c>
      <c r="C372" s="31" t="s">
        <v>503</v>
      </c>
      <c r="D372" s="32">
        <v>1</v>
      </c>
      <c r="E372" s="73">
        <v>88</v>
      </c>
      <c r="F372" s="74">
        <v>92</v>
      </c>
      <c r="G372" s="52" t="s">
        <v>504</v>
      </c>
      <c r="H372" s="75">
        <f t="shared" ref="H372:H376" si="45">0.69*0.33*0.29</f>
        <v>6.6032999999999994E-2</v>
      </c>
      <c r="I372" s="76" t="s">
        <v>505</v>
      </c>
      <c r="J372" s="98" t="s">
        <v>500</v>
      </c>
      <c r="K372" s="38" t="s">
        <v>35</v>
      </c>
      <c r="L372" s="78" t="s">
        <v>36</v>
      </c>
      <c r="M372" s="77"/>
      <c r="N372" s="79"/>
    </row>
    <row r="373" spans="1:14" s="4" customFormat="1" ht="156.94999999999999" customHeight="1">
      <c r="A373" s="59" t="s">
        <v>327</v>
      </c>
      <c r="B373" s="52" t="s">
        <v>502</v>
      </c>
      <c r="C373" s="31" t="s">
        <v>503</v>
      </c>
      <c r="D373" s="32">
        <v>1</v>
      </c>
      <c r="E373" s="73">
        <v>88</v>
      </c>
      <c r="F373" s="74">
        <v>92</v>
      </c>
      <c r="G373" s="52" t="s">
        <v>504</v>
      </c>
      <c r="H373" s="75">
        <f t="shared" si="45"/>
        <v>6.6032999999999994E-2</v>
      </c>
      <c r="I373" s="76" t="s">
        <v>505</v>
      </c>
      <c r="J373" s="98" t="s">
        <v>500</v>
      </c>
      <c r="K373" s="38" t="s">
        <v>35</v>
      </c>
      <c r="L373" s="78" t="s">
        <v>36</v>
      </c>
      <c r="M373" s="77"/>
      <c r="N373" s="79"/>
    </row>
    <row r="374" spans="1:14" s="4" customFormat="1" ht="156.94999999999999" customHeight="1">
      <c r="A374" s="59" t="s">
        <v>327</v>
      </c>
      <c r="B374" s="52" t="s">
        <v>502</v>
      </c>
      <c r="C374" s="31" t="s">
        <v>503</v>
      </c>
      <c r="D374" s="32">
        <v>1</v>
      </c>
      <c r="E374" s="73">
        <v>88</v>
      </c>
      <c r="F374" s="74">
        <v>92</v>
      </c>
      <c r="G374" s="52" t="s">
        <v>504</v>
      </c>
      <c r="H374" s="75">
        <f t="shared" si="45"/>
        <v>6.6032999999999994E-2</v>
      </c>
      <c r="I374" s="76" t="s">
        <v>505</v>
      </c>
      <c r="J374" s="98" t="s">
        <v>500</v>
      </c>
      <c r="K374" s="38" t="s">
        <v>35</v>
      </c>
      <c r="L374" s="78" t="s">
        <v>36</v>
      </c>
      <c r="M374" s="77"/>
      <c r="N374" s="79"/>
    </row>
    <row r="375" spans="1:14" s="4" customFormat="1" ht="156.94999999999999" customHeight="1">
      <c r="A375" s="59" t="s">
        <v>327</v>
      </c>
      <c r="B375" s="52" t="s">
        <v>502</v>
      </c>
      <c r="C375" s="31" t="s">
        <v>503</v>
      </c>
      <c r="D375" s="32">
        <v>1</v>
      </c>
      <c r="E375" s="73">
        <v>88</v>
      </c>
      <c r="F375" s="74">
        <v>92</v>
      </c>
      <c r="G375" s="52" t="s">
        <v>504</v>
      </c>
      <c r="H375" s="75">
        <f t="shared" si="45"/>
        <v>6.6032999999999994E-2</v>
      </c>
      <c r="I375" s="76" t="s">
        <v>505</v>
      </c>
      <c r="J375" s="98" t="s">
        <v>500</v>
      </c>
      <c r="K375" s="38" t="s">
        <v>35</v>
      </c>
      <c r="L375" s="78" t="s">
        <v>36</v>
      </c>
      <c r="M375" s="77"/>
      <c r="N375" s="79"/>
    </row>
    <row r="376" spans="1:14" s="4" customFormat="1" ht="156.94999999999999" customHeight="1">
      <c r="A376" s="59" t="s">
        <v>327</v>
      </c>
      <c r="B376" s="52" t="s">
        <v>502</v>
      </c>
      <c r="C376" s="31" t="s">
        <v>503</v>
      </c>
      <c r="D376" s="32">
        <v>1</v>
      </c>
      <c r="E376" s="73">
        <v>88</v>
      </c>
      <c r="F376" s="74">
        <v>92</v>
      </c>
      <c r="G376" s="52" t="s">
        <v>504</v>
      </c>
      <c r="H376" s="75">
        <f t="shared" si="45"/>
        <v>6.6032999999999994E-2</v>
      </c>
      <c r="I376" s="76" t="s">
        <v>505</v>
      </c>
      <c r="J376" s="98" t="s">
        <v>500</v>
      </c>
      <c r="K376" s="38" t="s">
        <v>35</v>
      </c>
      <c r="L376" s="78" t="s">
        <v>36</v>
      </c>
      <c r="M376" s="77"/>
      <c r="N376" s="79"/>
    </row>
    <row r="377" spans="1:14" s="4" customFormat="1" ht="156.94999999999999" customHeight="1">
      <c r="A377" s="59" t="s">
        <v>327</v>
      </c>
      <c r="B377" s="52" t="s">
        <v>506</v>
      </c>
      <c r="C377" s="31" t="s">
        <v>503</v>
      </c>
      <c r="D377" s="32">
        <v>1</v>
      </c>
      <c r="E377" s="73">
        <v>103</v>
      </c>
      <c r="F377" s="74">
        <v>107</v>
      </c>
      <c r="G377" s="52" t="s">
        <v>507</v>
      </c>
      <c r="H377" s="75">
        <f t="shared" ref="H377:H381" si="46">0.69*0.33*0.31</f>
        <v>7.0586999999999997E-2</v>
      </c>
      <c r="I377" s="76" t="s">
        <v>508</v>
      </c>
      <c r="J377" s="98" t="s">
        <v>500</v>
      </c>
      <c r="K377" s="38" t="s">
        <v>35</v>
      </c>
      <c r="L377" s="78" t="s">
        <v>36</v>
      </c>
      <c r="M377" s="77"/>
      <c r="N377" s="79"/>
    </row>
    <row r="378" spans="1:14" s="4" customFormat="1" ht="156.94999999999999" customHeight="1">
      <c r="A378" s="59" t="s">
        <v>327</v>
      </c>
      <c r="B378" s="52" t="s">
        <v>506</v>
      </c>
      <c r="C378" s="31" t="s">
        <v>503</v>
      </c>
      <c r="D378" s="32">
        <v>1</v>
      </c>
      <c r="E378" s="73">
        <v>103</v>
      </c>
      <c r="F378" s="74">
        <v>107</v>
      </c>
      <c r="G378" s="52" t="s">
        <v>507</v>
      </c>
      <c r="H378" s="75">
        <f t="shared" si="46"/>
        <v>7.0586999999999997E-2</v>
      </c>
      <c r="I378" s="76" t="s">
        <v>508</v>
      </c>
      <c r="J378" s="98" t="s">
        <v>500</v>
      </c>
      <c r="K378" s="38" t="s">
        <v>35</v>
      </c>
      <c r="L378" s="78" t="s">
        <v>36</v>
      </c>
      <c r="M378" s="77"/>
      <c r="N378" s="79"/>
    </row>
    <row r="379" spans="1:14" s="4" customFormat="1" ht="156.94999999999999" customHeight="1">
      <c r="A379" s="59" t="s">
        <v>327</v>
      </c>
      <c r="B379" s="52" t="s">
        <v>506</v>
      </c>
      <c r="C379" s="31" t="s">
        <v>503</v>
      </c>
      <c r="D379" s="32">
        <v>1</v>
      </c>
      <c r="E379" s="73">
        <v>103</v>
      </c>
      <c r="F379" s="74">
        <v>107</v>
      </c>
      <c r="G379" s="52" t="s">
        <v>507</v>
      </c>
      <c r="H379" s="75">
        <f t="shared" si="46"/>
        <v>7.0586999999999997E-2</v>
      </c>
      <c r="I379" s="76" t="s">
        <v>508</v>
      </c>
      <c r="J379" s="98" t="s">
        <v>500</v>
      </c>
      <c r="K379" s="38" t="s">
        <v>35</v>
      </c>
      <c r="L379" s="78" t="s">
        <v>36</v>
      </c>
      <c r="M379" s="77"/>
      <c r="N379" s="79"/>
    </row>
    <row r="380" spans="1:14" s="4" customFormat="1" ht="156.94999999999999" customHeight="1">
      <c r="A380" s="59" t="s">
        <v>327</v>
      </c>
      <c r="B380" s="52" t="s">
        <v>506</v>
      </c>
      <c r="C380" s="31" t="s">
        <v>503</v>
      </c>
      <c r="D380" s="32">
        <v>1</v>
      </c>
      <c r="E380" s="73">
        <v>103</v>
      </c>
      <c r="F380" s="74">
        <v>107</v>
      </c>
      <c r="G380" s="52" t="s">
        <v>507</v>
      </c>
      <c r="H380" s="75">
        <f t="shared" si="46"/>
        <v>7.0586999999999997E-2</v>
      </c>
      <c r="I380" s="76" t="s">
        <v>508</v>
      </c>
      <c r="J380" s="98" t="s">
        <v>500</v>
      </c>
      <c r="K380" s="38" t="s">
        <v>35</v>
      </c>
      <c r="L380" s="78" t="s">
        <v>36</v>
      </c>
      <c r="M380" s="77"/>
      <c r="N380" s="79"/>
    </row>
    <row r="381" spans="1:14" s="4" customFormat="1" ht="156.94999999999999" customHeight="1">
      <c r="A381" s="59" t="s">
        <v>327</v>
      </c>
      <c r="B381" s="52" t="s">
        <v>506</v>
      </c>
      <c r="C381" s="31" t="s">
        <v>503</v>
      </c>
      <c r="D381" s="32">
        <v>1</v>
      </c>
      <c r="E381" s="73">
        <v>103</v>
      </c>
      <c r="F381" s="74">
        <v>107</v>
      </c>
      <c r="G381" s="52" t="s">
        <v>507</v>
      </c>
      <c r="H381" s="75">
        <f t="shared" si="46"/>
        <v>7.0586999999999997E-2</v>
      </c>
      <c r="I381" s="76" t="s">
        <v>508</v>
      </c>
      <c r="J381" s="98" t="s">
        <v>500</v>
      </c>
      <c r="K381" s="38" t="s">
        <v>35</v>
      </c>
      <c r="L381" s="78" t="s">
        <v>36</v>
      </c>
      <c r="M381" s="77"/>
      <c r="N381" s="79"/>
    </row>
    <row r="382" spans="1:14" s="4" customFormat="1" ht="156.94999999999999" customHeight="1">
      <c r="A382" s="59" t="s">
        <v>247</v>
      </c>
      <c r="B382" s="52" t="s">
        <v>509</v>
      </c>
      <c r="C382" s="31" t="s">
        <v>510</v>
      </c>
      <c r="D382" s="32">
        <v>1</v>
      </c>
      <c r="E382" s="73">
        <v>116</v>
      </c>
      <c r="F382" s="74">
        <v>122</v>
      </c>
      <c r="G382" s="52" t="s">
        <v>511</v>
      </c>
      <c r="H382" s="75">
        <f t="shared" ref="H382:H397" si="47">0.7*0.38*0.35</f>
        <v>9.3100000000000002E-2</v>
      </c>
      <c r="I382" s="76" t="s">
        <v>512</v>
      </c>
      <c r="J382" s="98" t="s">
        <v>513</v>
      </c>
      <c r="K382" s="38" t="s">
        <v>35</v>
      </c>
      <c r="L382" s="78" t="s">
        <v>36</v>
      </c>
      <c r="M382" s="77"/>
      <c r="N382" s="79"/>
    </row>
    <row r="383" spans="1:14" s="4" customFormat="1" ht="156.94999999999999" customHeight="1">
      <c r="A383" s="59" t="s">
        <v>247</v>
      </c>
      <c r="B383" s="52" t="s">
        <v>509</v>
      </c>
      <c r="C383" s="31" t="s">
        <v>510</v>
      </c>
      <c r="D383" s="32">
        <v>1</v>
      </c>
      <c r="E383" s="73">
        <v>116</v>
      </c>
      <c r="F383" s="74">
        <v>122</v>
      </c>
      <c r="G383" s="52" t="s">
        <v>511</v>
      </c>
      <c r="H383" s="75">
        <f t="shared" si="47"/>
        <v>9.3100000000000002E-2</v>
      </c>
      <c r="I383" s="76" t="s">
        <v>512</v>
      </c>
      <c r="J383" s="98" t="s">
        <v>513</v>
      </c>
      <c r="K383" s="38" t="s">
        <v>35</v>
      </c>
      <c r="L383" s="78" t="s">
        <v>36</v>
      </c>
      <c r="M383" s="77"/>
      <c r="N383" s="79"/>
    </row>
    <row r="384" spans="1:14" s="4" customFormat="1" ht="156.94999999999999" customHeight="1">
      <c r="A384" s="59" t="s">
        <v>247</v>
      </c>
      <c r="B384" s="52" t="s">
        <v>509</v>
      </c>
      <c r="C384" s="31" t="s">
        <v>510</v>
      </c>
      <c r="D384" s="32">
        <v>1</v>
      </c>
      <c r="E384" s="73">
        <v>116</v>
      </c>
      <c r="F384" s="74">
        <v>122</v>
      </c>
      <c r="G384" s="52" t="s">
        <v>511</v>
      </c>
      <c r="H384" s="75">
        <f t="shared" si="47"/>
        <v>9.3100000000000002E-2</v>
      </c>
      <c r="I384" s="76" t="s">
        <v>512</v>
      </c>
      <c r="J384" s="98" t="s">
        <v>513</v>
      </c>
      <c r="K384" s="38" t="s">
        <v>35</v>
      </c>
      <c r="L384" s="78" t="s">
        <v>36</v>
      </c>
      <c r="M384" s="77"/>
      <c r="N384" s="79"/>
    </row>
    <row r="385" spans="1:14" s="4" customFormat="1" ht="156.94999999999999" customHeight="1">
      <c r="A385" s="59" t="s">
        <v>247</v>
      </c>
      <c r="B385" s="52" t="s">
        <v>509</v>
      </c>
      <c r="C385" s="31" t="s">
        <v>510</v>
      </c>
      <c r="D385" s="32">
        <v>1</v>
      </c>
      <c r="E385" s="73">
        <v>116</v>
      </c>
      <c r="F385" s="74">
        <v>122</v>
      </c>
      <c r="G385" s="52" t="s">
        <v>511</v>
      </c>
      <c r="H385" s="75">
        <f t="shared" si="47"/>
        <v>9.3100000000000002E-2</v>
      </c>
      <c r="I385" s="76" t="s">
        <v>512</v>
      </c>
      <c r="J385" s="98" t="s">
        <v>513</v>
      </c>
      <c r="K385" s="38" t="s">
        <v>35</v>
      </c>
      <c r="L385" s="78" t="s">
        <v>36</v>
      </c>
      <c r="M385" s="77"/>
      <c r="N385" s="79"/>
    </row>
    <row r="386" spans="1:14" s="4" customFormat="1" ht="156.94999999999999" customHeight="1">
      <c r="A386" s="59" t="s">
        <v>247</v>
      </c>
      <c r="B386" s="52" t="s">
        <v>514</v>
      </c>
      <c r="C386" s="31" t="s">
        <v>510</v>
      </c>
      <c r="D386" s="32">
        <v>1</v>
      </c>
      <c r="E386" s="73">
        <v>132</v>
      </c>
      <c r="F386" s="74">
        <v>138</v>
      </c>
      <c r="G386" s="52" t="s">
        <v>255</v>
      </c>
      <c r="H386" s="75">
        <f t="shared" si="47"/>
        <v>9.3100000000000002E-2</v>
      </c>
      <c r="I386" s="76" t="s">
        <v>515</v>
      </c>
      <c r="J386" s="98" t="s">
        <v>516</v>
      </c>
      <c r="K386" s="38" t="s">
        <v>35</v>
      </c>
      <c r="L386" s="78" t="s">
        <v>36</v>
      </c>
      <c r="M386" s="77"/>
      <c r="N386" s="79"/>
    </row>
    <row r="387" spans="1:14" s="4" customFormat="1" ht="156.94999999999999" customHeight="1">
      <c r="A387" s="59" t="s">
        <v>247</v>
      </c>
      <c r="B387" s="52" t="s">
        <v>514</v>
      </c>
      <c r="C387" s="31" t="s">
        <v>510</v>
      </c>
      <c r="D387" s="32">
        <v>1</v>
      </c>
      <c r="E387" s="73">
        <v>132</v>
      </c>
      <c r="F387" s="74">
        <v>138</v>
      </c>
      <c r="G387" s="52" t="s">
        <v>255</v>
      </c>
      <c r="H387" s="75">
        <f t="shared" si="47"/>
        <v>9.3100000000000002E-2</v>
      </c>
      <c r="I387" s="76" t="s">
        <v>515</v>
      </c>
      <c r="J387" s="98" t="s">
        <v>516</v>
      </c>
      <c r="K387" s="38" t="s">
        <v>35</v>
      </c>
      <c r="L387" s="78" t="s">
        <v>36</v>
      </c>
      <c r="M387" s="77"/>
      <c r="N387" s="79"/>
    </row>
    <row r="388" spans="1:14" s="4" customFormat="1" ht="156.94999999999999" customHeight="1">
      <c r="A388" s="59" t="s">
        <v>247</v>
      </c>
      <c r="B388" s="52" t="s">
        <v>514</v>
      </c>
      <c r="C388" s="31" t="s">
        <v>510</v>
      </c>
      <c r="D388" s="32">
        <v>1</v>
      </c>
      <c r="E388" s="73">
        <v>132</v>
      </c>
      <c r="F388" s="74">
        <v>138</v>
      </c>
      <c r="G388" s="52" t="s">
        <v>255</v>
      </c>
      <c r="H388" s="75">
        <f t="shared" si="47"/>
        <v>9.3100000000000002E-2</v>
      </c>
      <c r="I388" s="76" t="s">
        <v>515</v>
      </c>
      <c r="J388" s="98" t="s">
        <v>516</v>
      </c>
      <c r="K388" s="38" t="s">
        <v>35</v>
      </c>
      <c r="L388" s="78" t="s">
        <v>36</v>
      </c>
      <c r="M388" s="77"/>
      <c r="N388" s="79"/>
    </row>
    <row r="389" spans="1:14" s="4" customFormat="1" ht="156.94999999999999" customHeight="1">
      <c r="A389" s="59" t="s">
        <v>247</v>
      </c>
      <c r="B389" s="52" t="s">
        <v>514</v>
      </c>
      <c r="C389" s="31" t="s">
        <v>510</v>
      </c>
      <c r="D389" s="32">
        <v>1</v>
      </c>
      <c r="E389" s="73">
        <v>132</v>
      </c>
      <c r="F389" s="74">
        <v>138</v>
      </c>
      <c r="G389" s="52" t="s">
        <v>255</v>
      </c>
      <c r="H389" s="75">
        <f t="shared" si="47"/>
        <v>9.3100000000000002E-2</v>
      </c>
      <c r="I389" s="76" t="s">
        <v>515</v>
      </c>
      <c r="J389" s="98" t="s">
        <v>516</v>
      </c>
      <c r="K389" s="38" t="s">
        <v>35</v>
      </c>
      <c r="L389" s="78" t="s">
        <v>36</v>
      </c>
      <c r="M389" s="77"/>
      <c r="N389" s="79"/>
    </row>
    <row r="390" spans="1:14" s="4" customFormat="1" ht="156.94999999999999" customHeight="1">
      <c r="A390" s="59" t="s">
        <v>247</v>
      </c>
      <c r="B390" s="52" t="s">
        <v>517</v>
      </c>
      <c r="C390" s="31" t="s">
        <v>510</v>
      </c>
      <c r="D390" s="32">
        <v>1</v>
      </c>
      <c r="E390" s="73">
        <v>116</v>
      </c>
      <c r="F390" s="74">
        <v>122</v>
      </c>
      <c r="G390" s="52" t="s">
        <v>511</v>
      </c>
      <c r="H390" s="75">
        <f t="shared" si="47"/>
        <v>9.3100000000000002E-2</v>
      </c>
      <c r="I390" s="76" t="s">
        <v>512</v>
      </c>
      <c r="J390" s="98" t="s">
        <v>513</v>
      </c>
      <c r="K390" s="38" t="s">
        <v>35</v>
      </c>
      <c r="L390" s="78" t="s">
        <v>36</v>
      </c>
      <c r="M390" s="77"/>
      <c r="N390" s="79"/>
    </row>
    <row r="391" spans="1:14" s="4" customFormat="1" ht="156.94999999999999" customHeight="1">
      <c r="A391" s="59" t="s">
        <v>247</v>
      </c>
      <c r="B391" s="52" t="s">
        <v>517</v>
      </c>
      <c r="C391" s="31" t="s">
        <v>510</v>
      </c>
      <c r="D391" s="32">
        <v>1</v>
      </c>
      <c r="E391" s="73">
        <v>116</v>
      </c>
      <c r="F391" s="74">
        <v>122</v>
      </c>
      <c r="G391" s="52" t="s">
        <v>511</v>
      </c>
      <c r="H391" s="75">
        <f t="shared" si="47"/>
        <v>9.3100000000000002E-2</v>
      </c>
      <c r="I391" s="76" t="s">
        <v>512</v>
      </c>
      <c r="J391" s="98" t="s">
        <v>513</v>
      </c>
      <c r="K391" s="38" t="s">
        <v>35</v>
      </c>
      <c r="L391" s="78" t="s">
        <v>36</v>
      </c>
      <c r="M391" s="77"/>
      <c r="N391" s="79"/>
    </row>
    <row r="392" spans="1:14" s="4" customFormat="1" ht="156.94999999999999" customHeight="1">
      <c r="A392" s="59" t="s">
        <v>247</v>
      </c>
      <c r="B392" s="52" t="s">
        <v>517</v>
      </c>
      <c r="C392" s="31" t="s">
        <v>510</v>
      </c>
      <c r="D392" s="32">
        <v>1</v>
      </c>
      <c r="E392" s="73">
        <v>116</v>
      </c>
      <c r="F392" s="74">
        <v>122</v>
      </c>
      <c r="G392" s="52" t="s">
        <v>511</v>
      </c>
      <c r="H392" s="75">
        <f t="shared" si="47"/>
        <v>9.3100000000000002E-2</v>
      </c>
      <c r="I392" s="76" t="s">
        <v>512</v>
      </c>
      <c r="J392" s="98" t="s">
        <v>513</v>
      </c>
      <c r="K392" s="38" t="s">
        <v>35</v>
      </c>
      <c r="L392" s="78" t="s">
        <v>36</v>
      </c>
      <c r="M392" s="77"/>
      <c r="N392" s="79"/>
    </row>
    <row r="393" spans="1:14" s="4" customFormat="1" ht="156.94999999999999" customHeight="1">
      <c r="A393" s="59" t="s">
        <v>247</v>
      </c>
      <c r="B393" s="52" t="s">
        <v>517</v>
      </c>
      <c r="C393" s="31" t="s">
        <v>510</v>
      </c>
      <c r="D393" s="32">
        <v>1</v>
      </c>
      <c r="E393" s="73">
        <v>116</v>
      </c>
      <c r="F393" s="74">
        <v>122</v>
      </c>
      <c r="G393" s="52" t="s">
        <v>511</v>
      </c>
      <c r="H393" s="75">
        <f t="shared" si="47"/>
        <v>9.3100000000000002E-2</v>
      </c>
      <c r="I393" s="76" t="s">
        <v>512</v>
      </c>
      <c r="J393" s="98" t="s">
        <v>513</v>
      </c>
      <c r="K393" s="38" t="s">
        <v>35</v>
      </c>
      <c r="L393" s="78" t="s">
        <v>36</v>
      </c>
      <c r="M393" s="77"/>
      <c r="N393" s="79"/>
    </row>
    <row r="394" spans="1:14" s="4" customFormat="1" ht="156.94999999999999" customHeight="1">
      <c r="A394" s="59" t="s">
        <v>247</v>
      </c>
      <c r="B394" s="52" t="s">
        <v>518</v>
      </c>
      <c r="C394" s="31" t="s">
        <v>510</v>
      </c>
      <c r="D394" s="32">
        <v>1</v>
      </c>
      <c r="E394" s="73">
        <v>132</v>
      </c>
      <c r="F394" s="74">
        <v>138</v>
      </c>
      <c r="G394" s="52" t="s">
        <v>255</v>
      </c>
      <c r="H394" s="75">
        <f t="shared" si="47"/>
        <v>9.3100000000000002E-2</v>
      </c>
      <c r="I394" s="76" t="s">
        <v>515</v>
      </c>
      <c r="J394" s="98" t="s">
        <v>516</v>
      </c>
      <c r="K394" s="38" t="s">
        <v>35</v>
      </c>
      <c r="L394" s="78" t="s">
        <v>36</v>
      </c>
      <c r="M394" s="77"/>
      <c r="N394" s="79"/>
    </row>
    <row r="395" spans="1:14" s="4" customFormat="1" ht="156.94999999999999" customHeight="1">
      <c r="A395" s="59" t="s">
        <v>247</v>
      </c>
      <c r="B395" s="52" t="s">
        <v>518</v>
      </c>
      <c r="C395" s="31" t="s">
        <v>510</v>
      </c>
      <c r="D395" s="32">
        <v>1</v>
      </c>
      <c r="E395" s="73">
        <v>132</v>
      </c>
      <c r="F395" s="74">
        <v>138</v>
      </c>
      <c r="G395" s="52" t="s">
        <v>255</v>
      </c>
      <c r="H395" s="75">
        <f t="shared" si="47"/>
        <v>9.3100000000000002E-2</v>
      </c>
      <c r="I395" s="76" t="s">
        <v>515</v>
      </c>
      <c r="J395" s="98" t="s">
        <v>516</v>
      </c>
      <c r="K395" s="38" t="s">
        <v>35</v>
      </c>
      <c r="L395" s="78" t="s">
        <v>36</v>
      </c>
      <c r="M395" s="77"/>
      <c r="N395" s="79"/>
    </row>
    <row r="396" spans="1:14" s="4" customFormat="1" ht="156.94999999999999" customHeight="1">
      <c r="A396" s="59" t="s">
        <v>247</v>
      </c>
      <c r="B396" s="52" t="s">
        <v>518</v>
      </c>
      <c r="C396" s="31" t="s">
        <v>510</v>
      </c>
      <c r="D396" s="32">
        <v>1</v>
      </c>
      <c r="E396" s="73">
        <v>132</v>
      </c>
      <c r="F396" s="74">
        <v>138</v>
      </c>
      <c r="G396" s="52" t="s">
        <v>255</v>
      </c>
      <c r="H396" s="75">
        <f t="shared" si="47"/>
        <v>9.3100000000000002E-2</v>
      </c>
      <c r="I396" s="76" t="s">
        <v>515</v>
      </c>
      <c r="J396" s="98" t="s">
        <v>516</v>
      </c>
      <c r="K396" s="38" t="s">
        <v>35</v>
      </c>
      <c r="L396" s="78" t="s">
        <v>36</v>
      </c>
      <c r="M396" s="77"/>
      <c r="N396" s="79"/>
    </row>
    <row r="397" spans="1:14" s="4" customFormat="1" ht="156.94999999999999" customHeight="1">
      <c r="A397" s="59" t="s">
        <v>247</v>
      </c>
      <c r="B397" s="52" t="s">
        <v>518</v>
      </c>
      <c r="C397" s="31" t="s">
        <v>510</v>
      </c>
      <c r="D397" s="32">
        <v>1</v>
      </c>
      <c r="E397" s="73">
        <v>132</v>
      </c>
      <c r="F397" s="74">
        <v>138</v>
      </c>
      <c r="G397" s="52" t="s">
        <v>255</v>
      </c>
      <c r="H397" s="75">
        <f t="shared" si="47"/>
        <v>9.3100000000000002E-2</v>
      </c>
      <c r="I397" s="76" t="s">
        <v>515</v>
      </c>
      <c r="J397" s="98" t="s">
        <v>516</v>
      </c>
      <c r="K397" s="38" t="s">
        <v>35</v>
      </c>
      <c r="L397" s="78" t="s">
        <v>36</v>
      </c>
      <c r="M397" s="77"/>
      <c r="N397" s="79"/>
    </row>
    <row r="398" spans="1:14" s="4" customFormat="1" ht="123" customHeight="1">
      <c r="A398" s="41" t="s">
        <v>195</v>
      </c>
      <c r="B398" s="30" t="s">
        <v>519</v>
      </c>
      <c r="C398" s="114" t="s">
        <v>520</v>
      </c>
      <c r="D398" s="43">
        <v>1</v>
      </c>
      <c r="E398" s="33">
        <v>88</v>
      </c>
      <c r="F398" s="33">
        <v>94</v>
      </c>
      <c r="G398" s="34" t="s">
        <v>521</v>
      </c>
      <c r="H398" s="44">
        <f>0.71*0.39*0.335</f>
        <v>9.2761499999999997E-2</v>
      </c>
      <c r="I398" s="36" t="s">
        <v>522</v>
      </c>
      <c r="J398" s="45" t="s">
        <v>523</v>
      </c>
      <c r="K398" s="46" t="s">
        <v>35</v>
      </c>
      <c r="L398" s="27" t="s">
        <v>36</v>
      </c>
      <c r="M398" s="47"/>
      <c r="N398" s="48"/>
    </row>
    <row r="399" spans="1:14" s="4" customFormat="1" ht="123" customHeight="1">
      <c r="A399" s="41" t="s">
        <v>195</v>
      </c>
      <c r="B399" s="30" t="s">
        <v>519</v>
      </c>
      <c r="C399" s="114" t="s">
        <v>520</v>
      </c>
      <c r="D399" s="43">
        <v>1</v>
      </c>
      <c r="E399" s="33">
        <v>88</v>
      </c>
      <c r="F399" s="33">
        <v>94</v>
      </c>
      <c r="G399" s="34" t="s">
        <v>521</v>
      </c>
      <c r="H399" s="44">
        <f>0.71*0.39*0.335</f>
        <v>9.2761499999999997E-2</v>
      </c>
      <c r="I399" s="36" t="s">
        <v>522</v>
      </c>
      <c r="J399" s="45" t="s">
        <v>523</v>
      </c>
      <c r="K399" s="46" t="s">
        <v>35</v>
      </c>
      <c r="L399" s="27" t="s">
        <v>36</v>
      </c>
      <c r="M399" s="47"/>
      <c r="N399" s="48"/>
    </row>
    <row r="400" spans="1:14" s="4" customFormat="1" ht="156.94999999999999" customHeight="1">
      <c r="A400" s="59" t="s">
        <v>524</v>
      </c>
      <c r="B400" s="52" t="s">
        <v>525</v>
      </c>
      <c r="C400" s="31" t="s">
        <v>526</v>
      </c>
      <c r="D400" s="32">
        <v>1</v>
      </c>
      <c r="E400" s="73">
        <v>96</v>
      </c>
      <c r="F400" s="74">
        <v>102</v>
      </c>
      <c r="G400" s="52" t="s">
        <v>384</v>
      </c>
      <c r="H400" s="75">
        <f t="shared" ref="H400:H403" si="48">0.68*0.43*0.3</f>
        <v>8.7720000000000006E-2</v>
      </c>
      <c r="I400" s="76" t="s">
        <v>527</v>
      </c>
      <c r="J400" s="98" t="s">
        <v>386</v>
      </c>
      <c r="K400" s="38" t="s">
        <v>35</v>
      </c>
      <c r="L400" s="78" t="s">
        <v>36</v>
      </c>
      <c r="M400" s="77"/>
      <c r="N400" s="79"/>
    </row>
    <row r="401" spans="1:14" s="4" customFormat="1" ht="156.94999999999999" customHeight="1">
      <c r="A401" s="59" t="s">
        <v>524</v>
      </c>
      <c r="B401" s="52" t="s">
        <v>525</v>
      </c>
      <c r="C401" s="31" t="s">
        <v>526</v>
      </c>
      <c r="D401" s="32">
        <v>1</v>
      </c>
      <c r="E401" s="73">
        <v>96</v>
      </c>
      <c r="F401" s="74">
        <v>102</v>
      </c>
      <c r="G401" s="52" t="s">
        <v>384</v>
      </c>
      <c r="H401" s="75">
        <f t="shared" si="48"/>
        <v>8.7720000000000006E-2</v>
      </c>
      <c r="I401" s="76" t="s">
        <v>527</v>
      </c>
      <c r="J401" s="98" t="s">
        <v>386</v>
      </c>
      <c r="K401" s="38" t="s">
        <v>35</v>
      </c>
      <c r="L401" s="78" t="s">
        <v>36</v>
      </c>
      <c r="M401" s="77"/>
      <c r="N401" s="79"/>
    </row>
    <row r="402" spans="1:14" s="4" customFormat="1" ht="156.94999999999999" customHeight="1">
      <c r="A402" s="59" t="s">
        <v>524</v>
      </c>
      <c r="B402" s="52" t="s">
        <v>528</v>
      </c>
      <c r="C402" s="31" t="s">
        <v>526</v>
      </c>
      <c r="D402" s="32">
        <v>1</v>
      </c>
      <c r="E402" s="73">
        <v>107</v>
      </c>
      <c r="F402" s="74">
        <v>112</v>
      </c>
      <c r="G402" s="52" t="s">
        <v>384</v>
      </c>
      <c r="H402" s="75">
        <f t="shared" si="48"/>
        <v>8.7720000000000006E-2</v>
      </c>
      <c r="I402" s="76" t="s">
        <v>527</v>
      </c>
      <c r="J402" s="98" t="s">
        <v>386</v>
      </c>
      <c r="K402" s="38" t="s">
        <v>35</v>
      </c>
      <c r="L402" s="78" t="s">
        <v>36</v>
      </c>
      <c r="M402" s="77"/>
      <c r="N402" s="79"/>
    </row>
    <row r="403" spans="1:14" s="4" customFormat="1" ht="156.94999999999999" customHeight="1">
      <c r="A403" s="59" t="s">
        <v>524</v>
      </c>
      <c r="B403" s="52" t="s">
        <v>528</v>
      </c>
      <c r="C403" s="31" t="s">
        <v>526</v>
      </c>
      <c r="D403" s="32">
        <v>1</v>
      </c>
      <c r="E403" s="73">
        <v>107</v>
      </c>
      <c r="F403" s="74">
        <v>112</v>
      </c>
      <c r="G403" s="52" t="s">
        <v>384</v>
      </c>
      <c r="H403" s="75">
        <f t="shared" si="48"/>
        <v>8.7720000000000006E-2</v>
      </c>
      <c r="I403" s="76" t="s">
        <v>527</v>
      </c>
      <c r="J403" s="98" t="s">
        <v>386</v>
      </c>
      <c r="K403" s="38" t="s">
        <v>35</v>
      </c>
      <c r="L403" s="78" t="s">
        <v>36</v>
      </c>
      <c r="M403" s="77"/>
      <c r="N403" s="79"/>
    </row>
    <row r="404" spans="1:14" s="4" customFormat="1" ht="156.94999999999999" customHeight="1">
      <c r="A404" s="59" t="s">
        <v>529</v>
      </c>
      <c r="B404" s="52" t="s">
        <v>530</v>
      </c>
      <c r="C404" s="31" t="s">
        <v>531</v>
      </c>
      <c r="D404" s="32">
        <v>3</v>
      </c>
      <c r="E404" s="73">
        <v>86</v>
      </c>
      <c r="F404" s="74">
        <v>92</v>
      </c>
      <c r="G404" s="52" t="s">
        <v>532</v>
      </c>
      <c r="H404" s="75">
        <f t="shared" ref="H404:H412" si="49">1.17*0.4*0.63</f>
        <v>0.29483999999999999</v>
      </c>
      <c r="I404" s="76" t="s">
        <v>533</v>
      </c>
      <c r="J404" s="98" t="s">
        <v>534</v>
      </c>
      <c r="K404" s="38" t="s">
        <v>35</v>
      </c>
      <c r="L404" s="78" t="s">
        <v>36</v>
      </c>
      <c r="M404" s="77"/>
      <c r="N404" s="79"/>
    </row>
    <row r="405" spans="1:14" s="4" customFormat="1" ht="156.94999999999999" customHeight="1">
      <c r="A405" s="59" t="s">
        <v>529</v>
      </c>
      <c r="B405" s="52" t="s">
        <v>530</v>
      </c>
      <c r="C405" s="31" t="s">
        <v>531</v>
      </c>
      <c r="D405" s="32">
        <v>3</v>
      </c>
      <c r="E405" s="73">
        <v>86</v>
      </c>
      <c r="F405" s="74">
        <v>92</v>
      </c>
      <c r="G405" s="52" t="s">
        <v>532</v>
      </c>
      <c r="H405" s="75">
        <f t="shared" si="49"/>
        <v>0.29483999999999999</v>
      </c>
      <c r="I405" s="76" t="s">
        <v>533</v>
      </c>
      <c r="J405" s="98" t="s">
        <v>534</v>
      </c>
      <c r="K405" s="38" t="s">
        <v>35</v>
      </c>
      <c r="L405" s="78" t="s">
        <v>36</v>
      </c>
      <c r="M405" s="77"/>
      <c r="N405" s="79"/>
    </row>
    <row r="406" spans="1:14" s="4" customFormat="1" ht="156.94999999999999" customHeight="1">
      <c r="A406" s="59" t="s">
        <v>529</v>
      </c>
      <c r="B406" s="52" t="s">
        <v>530</v>
      </c>
      <c r="C406" s="31" t="s">
        <v>531</v>
      </c>
      <c r="D406" s="32">
        <v>3</v>
      </c>
      <c r="E406" s="73">
        <v>86</v>
      </c>
      <c r="F406" s="74">
        <v>92</v>
      </c>
      <c r="G406" s="52" t="s">
        <v>532</v>
      </c>
      <c r="H406" s="75">
        <f t="shared" si="49"/>
        <v>0.29483999999999999</v>
      </c>
      <c r="I406" s="76" t="s">
        <v>533</v>
      </c>
      <c r="J406" s="98" t="s">
        <v>534</v>
      </c>
      <c r="K406" s="38" t="s">
        <v>35</v>
      </c>
      <c r="L406" s="78" t="s">
        <v>36</v>
      </c>
      <c r="M406" s="77"/>
      <c r="N406" s="79"/>
    </row>
    <row r="407" spans="1:14" s="4" customFormat="1" ht="156.94999999999999" customHeight="1">
      <c r="A407" s="59" t="s">
        <v>529</v>
      </c>
      <c r="B407" s="52" t="s">
        <v>535</v>
      </c>
      <c r="C407" s="31" t="s">
        <v>531</v>
      </c>
      <c r="D407" s="32">
        <v>3</v>
      </c>
      <c r="E407" s="73">
        <v>99</v>
      </c>
      <c r="F407" s="74">
        <v>105</v>
      </c>
      <c r="G407" s="52" t="s">
        <v>532</v>
      </c>
      <c r="H407" s="75">
        <f t="shared" si="49"/>
        <v>0.29483999999999999</v>
      </c>
      <c r="I407" s="76" t="s">
        <v>533</v>
      </c>
      <c r="J407" s="98" t="s">
        <v>536</v>
      </c>
      <c r="K407" s="38" t="s">
        <v>35</v>
      </c>
      <c r="L407" s="78" t="s">
        <v>36</v>
      </c>
      <c r="M407" s="77"/>
      <c r="N407" s="79"/>
    </row>
    <row r="408" spans="1:14" s="4" customFormat="1" ht="156.94999999999999" customHeight="1">
      <c r="A408" s="59" t="s">
        <v>529</v>
      </c>
      <c r="B408" s="52" t="s">
        <v>535</v>
      </c>
      <c r="C408" s="31" t="s">
        <v>531</v>
      </c>
      <c r="D408" s="32">
        <v>3</v>
      </c>
      <c r="E408" s="73">
        <v>99</v>
      </c>
      <c r="F408" s="74">
        <v>105</v>
      </c>
      <c r="G408" s="52" t="s">
        <v>532</v>
      </c>
      <c r="H408" s="75">
        <f t="shared" si="49"/>
        <v>0.29483999999999999</v>
      </c>
      <c r="I408" s="76" t="s">
        <v>533</v>
      </c>
      <c r="J408" s="98" t="s">
        <v>536</v>
      </c>
      <c r="K408" s="38" t="s">
        <v>35</v>
      </c>
      <c r="L408" s="78" t="s">
        <v>36</v>
      </c>
      <c r="M408" s="77"/>
      <c r="N408" s="79"/>
    </row>
    <row r="409" spans="1:14" s="4" customFormat="1" ht="156.94999999999999" customHeight="1">
      <c r="A409" s="59" t="s">
        <v>529</v>
      </c>
      <c r="B409" s="52" t="s">
        <v>535</v>
      </c>
      <c r="C409" s="31" t="s">
        <v>531</v>
      </c>
      <c r="D409" s="32">
        <v>3</v>
      </c>
      <c r="E409" s="73">
        <v>99</v>
      </c>
      <c r="F409" s="74">
        <v>105</v>
      </c>
      <c r="G409" s="52" t="s">
        <v>532</v>
      </c>
      <c r="H409" s="75">
        <f t="shared" si="49"/>
        <v>0.29483999999999999</v>
      </c>
      <c r="I409" s="76" t="s">
        <v>533</v>
      </c>
      <c r="J409" s="98" t="s">
        <v>536</v>
      </c>
      <c r="K409" s="38" t="s">
        <v>35</v>
      </c>
      <c r="L409" s="78" t="s">
        <v>36</v>
      </c>
      <c r="M409" s="77"/>
      <c r="N409" s="79"/>
    </row>
    <row r="410" spans="1:14" s="4" customFormat="1" ht="156.94999999999999" customHeight="1">
      <c r="A410" s="59" t="s">
        <v>529</v>
      </c>
      <c r="B410" s="52" t="s">
        <v>537</v>
      </c>
      <c r="C410" s="31" t="s">
        <v>531</v>
      </c>
      <c r="D410" s="32">
        <v>3</v>
      </c>
      <c r="E410" s="73">
        <v>108</v>
      </c>
      <c r="F410" s="74">
        <v>114</v>
      </c>
      <c r="G410" s="52" t="s">
        <v>532</v>
      </c>
      <c r="H410" s="75">
        <f t="shared" si="49"/>
        <v>0.29483999999999999</v>
      </c>
      <c r="I410" s="76" t="s">
        <v>538</v>
      </c>
      <c r="J410" s="98" t="s">
        <v>536</v>
      </c>
      <c r="K410" s="38" t="s">
        <v>35</v>
      </c>
      <c r="L410" s="78" t="s">
        <v>36</v>
      </c>
      <c r="M410" s="77"/>
      <c r="N410" s="79"/>
    </row>
    <row r="411" spans="1:14" s="4" customFormat="1" ht="156.94999999999999" customHeight="1">
      <c r="A411" s="59" t="s">
        <v>529</v>
      </c>
      <c r="B411" s="52" t="s">
        <v>537</v>
      </c>
      <c r="C411" s="31" t="s">
        <v>531</v>
      </c>
      <c r="D411" s="32">
        <v>3</v>
      </c>
      <c r="E411" s="73">
        <v>108</v>
      </c>
      <c r="F411" s="74">
        <v>114</v>
      </c>
      <c r="G411" s="52" t="s">
        <v>532</v>
      </c>
      <c r="H411" s="75">
        <f t="shared" si="49"/>
        <v>0.29483999999999999</v>
      </c>
      <c r="I411" s="76" t="s">
        <v>538</v>
      </c>
      <c r="J411" s="98" t="s">
        <v>536</v>
      </c>
      <c r="K411" s="38" t="s">
        <v>35</v>
      </c>
      <c r="L411" s="78" t="s">
        <v>36</v>
      </c>
      <c r="M411" s="77"/>
      <c r="N411" s="79"/>
    </row>
    <row r="412" spans="1:14" s="4" customFormat="1" ht="156.94999999999999" customHeight="1">
      <c r="A412" s="59" t="s">
        <v>529</v>
      </c>
      <c r="B412" s="52" t="s">
        <v>537</v>
      </c>
      <c r="C412" s="31" t="s">
        <v>531</v>
      </c>
      <c r="D412" s="32">
        <v>3</v>
      </c>
      <c r="E412" s="73">
        <v>108</v>
      </c>
      <c r="F412" s="74">
        <v>114</v>
      </c>
      <c r="G412" s="52" t="s">
        <v>532</v>
      </c>
      <c r="H412" s="75">
        <f t="shared" si="49"/>
        <v>0.29483999999999999</v>
      </c>
      <c r="I412" s="76" t="s">
        <v>538</v>
      </c>
      <c r="J412" s="98" t="s">
        <v>536</v>
      </c>
      <c r="K412" s="38" t="s">
        <v>35</v>
      </c>
      <c r="L412" s="78" t="s">
        <v>36</v>
      </c>
      <c r="M412" s="77"/>
      <c r="N412" s="79"/>
    </row>
    <row r="413" spans="1:14" s="4" customFormat="1" ht="156.94999999999999" customHeight="1">
      <c r="A413" s="59" t="s">
        <v>539</v>
      </c>
      <c r="B413" s="52" t="s">
        <v>540</v>
      </c>
      <c r="C413" s="31" t="s">
        <v>541</v>
      </c>
      <c r="D413" s="32">
        <v>1</v>
      </c>
      <c r="E413" s="73">
        <v>119</v>
      </c>
      <c r="F413" s="74">
        <v>124</v>
      </c>
      <c r="G413" s="52" t="s">
        <v>542</v>
      </c>
      <c r="H413" s="75">
        <f t="shared" ref="H413:H416" si="50">0.7*0.355*0.29</f>
        <v>7.2065000000000004E-2</v>
      </c>
      <c r="I413" s="76" t="s">
        <v>543</v>
      </c>
      <c r="J413" s="98" t="s">
        <v>544</v>
      </c>
      <c r="K413" s="38" t="s">
        <v>35</v>
      </c>
      <c r="L413" s="78" t="s">
        <v>36</v>
      </c>
      <c r="M413" s="77"/>
      <c r="N413" s="79"/>
    </row>
    <row r="414" spans="1:14" s="4" customFormat="1" ht="156.94999999999999" customHeight="1">
      <c r="A414" s="59" t="s">
        <v>539</v>
      </c>
      <c r="B414" s="52" t="s">
        <v>540</v>
      </c>
      <c r="C414" s="31" t="s">
        <v>541</v>
      </c>
      <c r="D414" s="32">
        <v>1</v>
      </c>
      <c r="E414" s="73">
        <v>119</v>
      </c>
      <c r="F414" s="74">
        <v>124</v>
      </c>
      <c r="G414" s="52" t="s">
        <v>542</v>
      </c>
      <c r="H414" s="75">
        <f t="shared" si="50"/>
        <v>7.2065000000000004E-2</v>
      </c>
      <c r="I414" s="76" t="s">
        <v>543</v>
      </c>
      <c r="J414" s="98" t="s">
        <v>544</v>
      </c>
      <c r="K414" s="38" t="s">
        <v>35</v>
      </c>
      <c r="L414" s="78" t="s">
        <v>36</v>
      </c>
      <c r="M414" s="77"/>
      <c r="N414" s="79"/>
    </row>
    <row r="415" spans="1:14" s="4" customFormat="1" ht="156.94999999999999" customHeight="1">
      <c r="A415" s="59" t="s">
        <v>539</v>
      </c>
      <c r="B415" s="52" t="s">
        <v>545</v>
      </c>
      <c r="C415" s="31" t="s">
        <v>541</v>
      </c>
      <c r="D415" s="32">
        <v>1</v>
      </c>
      <c r="E415" s="73">
        <v>141</v>
      </c>
      <c r="F415" s="74">
        <v>146</v>
      </c>
      <c r="G415" s="52" t="s">
        <v>542</v>
      </c>
      <c r="H415" s="75">
        <f t="shared" si="50"/>
        <v>7.2065000000000004E-2</v>
      </c>
      <c r="I415" s="76" t="s">
        <v>543</v>
      </c>
      <c r="J415" s="98" t="s">
        <v>546</v>
      </c>
      <c r="K415" s="38" t="s">
        <v>35</v>
      </c>
      <c r="L415" s="78" t="s">
        <v>36</v>
      </c>
      <c r="M415" s="77"/>
      <c r="N415" s="79"/>
    </row>
    <row r="416" spans="1:14" s="4" customFormat="1" ht="156.94999999999999" customHeight="1">
      <c r="A416" s="59" t="s">
        <v>539</v>
      </c>
      <c r="B416" s="52" t="s">
        <v>547</v>
      </c>
      <c r="C416" s="31" t="s">
        <v>541</v>
      </c>
      <c r="D416" s="32">
        <v>1</v>
      </c>
      <c r="E416" s="73">
        <v>158</v>
      </c>
      <c r="F416" s="74">
        <v>163</v>
      </c>
      <c r="G416" s="52" t="s">
        <v>542</v>
      </c>
      <c r="H416" s="75">
        <f t="shared" si="50"/>
        <v>7.2065000000000004E-2</v>
      </c>
      <c r="I416" s="76" t="s">
        <v>543</v>
      </c>
      <c r="J416" s="98" t="s">
        <v>544</v>
      </c>
      <c r="K416" s="38" t="s">
        <v>35</v>
      </c>
      <c r="L416" s="78" t="s">
        <v>36</v>
      </c>
      <c r="M416" s="77"/>
      <c r="N416" s="79"/>
    </row>
    <row r="417" spans="1:14" s="4" customFormat="1" ht="156.94999999999999" customHeight="1">
      <c r="A417" s="59" t="s">
        <v>539</v>
      </c>
      <c r="B417" s="52" t="s">
        <v>548</v>
      </c>
      <c r="C417" s="31" t="s">
        <v>549</v>
      </c>
      <c r="D417" s="32">
        <v>1</v>
      </c>
      <c r="E417" s="73">
        <v>105</v>
      </c>
      <c r="F417" s="74">
        <v>110</v>
      </c>
      <c r="G417" s="52" t="s">
        <v>550</v>
      </c>
      <c r="H417" s="75">
        <f t="shared" ref="H417:H420" si="51">0.6*0.39*0.34</f>
        <v>7.9560000000000006E-2</v>
      </c>
      <c r="I417" s="76" t="s">
        <v>551</v>
      </c>
      <c r="J417" s="98" t="s">
        <v>552</v>
      </c>
      <c r="K417" s="38" t="s">
        <v>35</v>
      </c>
      <c r="L417" s="78" t="s">
        <v>36</v>
      </c>
      <c r="M417" s="77"/>
      <c r="N417" s="79"/>
    </row>
    <row r="418" spans="1:14" s="4" customFormat="1" ht="156.94999999999999" customHeight="1">
      <c r="A418" s="59" t="s">
        <v>539</v>
      </c>
      <c r="B418" s="52" t="s">
        <v>548</v>
      </c>
      <c r="C418" s="31" t="s">
        <v>549</v>
      </c>
      <c r="D418" s="32">
        <v>1</v>
      </c>
      <c r="E418" s="73">
        <v>105</v>
      </c>
      <c r="F418" s="74">
        <v>110</v>
      </c>
      <c r="G418" s="52" t="s">
        <v>550</v>
      </c>
      <c r="H418" s="75">
        <f t="shared" si="51"/>
        <v>7.9560000000000006E-2</v>
      </c>
      <c r="I418" s="76" t="s">
        <v>551</v>
      </c>
      <c r="J418" s="98" t="s">
        <v>552</v>
      </c>
      <c r="K418" s="38" t="s">
        <v>35</v>
      </c>
      <c r="L418" s="78" t="s">
        <v>36</v>
      </c>
      <c r="M418" s="77"/>
      <c r="N418" s="79"/>
    </row>
    <row r="419" spans="1:14" s="4" customFormat="1" ht="156.94999999999999" customHeight="1">
      <c r="A419" s="59" t="s">
        <v>539</v>
      </c>
      <c r="B419" s="52" t="s">
        <v>553</v>
      </c>
      <c r="C419" s="31" t="s">
        <v>549</v>
      </c>
      <c r="D419" s="32">
        <v>1</v>
      </c>
      <c r="E419" s="73">
        <v>128</v>
      </c>
      <c r="F419" s="74">
        <v>133</v>
      </c>
      <c r="G419" s="52" t="s">
        <v>550</v>
      </c>
      <c r="H419" s="75">
        <f t="shared" si="51"/>
        <v>7.9560000000000006E-2</v>
      </c>
      <c r="I419" s="76" t="s">
        <v>551</v>
      </c>
      <c r="J419" s="98" t="s">
        <v>554</v>
      </c>
      <c r="K419" s="38" t="s">
        <v>35</v>
      </c>
      <c r="L419" s="78" t="s">
        <v>36</v>
      </c>
      <c r="M419" s="77"/>
      <c r="N419" s="79"/>
    </row>
    <row r="420" spans="1:14" s="4" customFormat="1" ht="156.94999999999999" customHeight="1">
      <c r="A420" s="59" t="s">
        <v>539</v>
      </c>
      <c r="B420" s="52" t="s">
        <v>553</v>
      </c>
      <c r="C420" s="31" t="s">
        <v>549</v>
      </c>
      <c r="D420" s="32">
        <v>1</v>
      </c>
      <c r="E420" s="73">
        <v>128</v>
      </c>
      <c r="F420" s="74">
        <v>133</v>
      </c>
      <c r="G420" s="52" t="s">
        <v>550</v>
      </c>
      <c r="H420" s="75">
        <f t="shared" si="51"/>
        <v>7.9560000000000006E-2</v>
      </c>
      <c r="I420" s="76" t="s">
        <v>551</v>
      </c>
      <c r="J420" s="98" t="s">
        <v>554</v>
      </c>
      <c r="K420" s="38" t="s">
        <v>35</v>
      </c>
      <c r="L420" s="78" t="s">
        <v>36</v>
      </c>
      <c r="M420" s="77"/>
      <c r="N420" s="79"/>
    </row>
    <row r="421" spans="1:14" s="4" customFormat="1" ht="156.94999999999999" customHeight="1">
      <c r="A421" s="59" t="s">
        <v>555</v>
      </c>
      <c r="B421" s="52" t="s">
        <v>556</v>
      </c>
      <c r="C421" s="31" t="s">
        <v>557</v>
      </c>
      <c r="D421" s="32">
        <v>1</v>
      </c>
      <c r="E421" s="73">
        <v>98</v>
      </c>
      <c r="F421" s="74">
        <v>104</v>
      </c>
      <c r="G421" s="52" t="s">
        <v>558</v>
      </c>
      <c r="H421" s="75">
        <f t="shared" ref="H421:H424" si="52">0.68*0.44*0.3</f>
        <v>8.9760000000000006E-2</v>
      </c>
      <c r="I421" s="76" t="s">
        <v>551</v>
      </c>
      <c r="J421" s="98" t="s">
        <v>559</v>
      </c>
      <c r="K421" s="38" t="s">
        <v>35</v>
      </c>
      <c r="L421" s="78" t="s">
        <v>36</v>
      </c>
      <c r="M421" s="77"/>
      <c r="N421" s="79"/>
    </row>
    <row r="422" spans="1:14" s="4" customFormat="1" ht="156.94999999999999" customHeight="1">
      <c r="A422" s="59" t="s">
        <v>555</v>
      </c>
      <c r="B422" s="52" t="s">
        <v>556</v>
      </c>
      <c r="C422" s="31" t="s">
        <v>557</v>
      </c>
      <c r="D422" s="32">
        <v>1</v>
      </c>
      <c r="E422" s="73">
        <v>98</v>
      </c>
      <c r="F422" s="74">
        <v>104</v>
      </c>
      <c r="G422" s="52" t="s">
        <v>558</v>
      </c>
      <c r="H422" s="75">
        <f t="shared" si="52"/>
        <v>8.9760000000000006E-2</v>
      </c>
      <c r="I422" s="76" t="s">
        <v>551</v>
      </c>
      <c r="J422" s="98" t="s">
        <v>559</v>
      </c>
      <c r="K422" s="38" t="s">
        <v>35</v>
      </c>
      <c r="L422" s="78" t="s">
        <v>36</v>
      </c>
      <c r="M422" s="77"/>
      <c r="N422" s="79"/>
    </row>
    <row r="423" spans="1:14" s="4" customFormat="1" ht="156.94999999999999" customHeight="1">
      <c r="A423" s="59" t="s">
        <v>555</v>
      </c>
      <c r="B423" s="52" t="s">
        <v>556</v>
      </c>
      <c r="C423" s="31" t="s">
        <v>557</v>
      </c>
      <c r="D423" s="32">
        <v>1</v>
      </c>
      <c r="E423" s="73">
        <v>98</v>
      </c>
      <c r="F423" s="74">
        <v>104</v>
      </c>
      <c r="G423" s="52" t="s">
        <v>558</v>
      </c>
      <c r="H423" s="75">
        <f t="shared" si="52"/>
        <v>8.9760000000000006E-2</v>
      </c>
      <c r="I423" s="76" t="s">
        <v>551</v>
      </c>
      <c r="J423" s="98" t="s">
        <v>559</v>
      </c>
      <c r="K423" s="38" t="s">
        <v>35</v>
      </c>
      <c r="L423" s="78" t="s">
        <v>36</v>
      </c>
      <c r="M423" s="77"/>
      <c r="N423" s="79"/>
    </row>
    <row r="424" spans="1:14" s="4" customFormat="1" ht="156.94999999999999" customHeight="1">
      <c r="A424" s="59" t="s">
        <v>555</v>
      </c>
      <c r="B424" s="52" t="s">
        <v>556</v>
      </c>
      <c r="C424" s="31" t="s">
        <v>557</v>
      </c>
      <c r="D424" s="32">
        <v>1</v>
      </c>
      <c r="E424" s="73">
        <v>98</v>
      </c>
      <c r="F424" s="74">
        <v>104</v>
      </c>
      <c r="G424" s="52" t="s">
        <v>558</v>
      </c>
      <c r="H424" s="75">
        <f t="shared" si="52"/>
        <v>8.9760000000000006E-2</v>
      </c>
      <c r="I424" s="76" t="s">
        <v>551</v>
      </c>
      <c r="J424" s="98" t="s">
        <v>559</v>
      </c>
      <c r="K424" s="38" t="s">
        <v>35</v>
      </c>
      <c r="L424" s="78" t="s">
        <v>36</v>
      </c>
      <c r="M424" s="77"/>
      <c r="N424" s="79"/>
    </row>
    <row r="425" spans="1:14" s="4" customFormat="1" ht="156.94999999999999" customHeight="1">
      <c r="A425" s="59" t="s">
        <v>560</v>
      </c>
      <c r="B425" s="52" t="s">
        <v>561</v>
      </c>
      <c r="C425" s="31" t="s">
        <v>562</v>
      </c>
      <c r="D425" s="32">
        <v>1</v>
      </c>
      <c r="E425" s="73">
        <v>116</v>
      </c>
      <c r="F425" s="74">
        <v>122</v>
      </c>
      <c r="G425" s="52" t="s">
        <v>563</v>
      </c>
      <c r="H425" s="75">
        <f t="shared" ref="H425:H427" si="53">0.68*0.385*0.3</f>
        <v>7.8539999999999999E-2</v>
      </c>
      <c r="I425" s="76" t="s">
        <v>564</v>
      </c>
      <c r="J425" s="98" t="s">
        <v>565</v>
      </c>
      <c r="K425" s="38" t="s">
        <v>35</v>
      </c>
      <c r="L425" s="78" t="s">
        <v>36</v>
      </c>
      <c r="M425" s="77"/>
      <c r="N425" s="79"/>
    </row>
    <row r="426" spans="1:14" s="4" customFormat="1" ht="156.94999999999999" customHeight="1">
      <c r="A426" s="59" t="s">
        <v>560</v>
      </c>
      <c r="B426" s="52" t="s">
        <v>561</v>
      </c>
      <c r="C426" s="31" t="s">
        <v>562</v>
      </c>
      <c r="D426" s="32">
        <v>1</v>
      </c>
      <c r="E426" s="73">
        <v>116</v>
      </c>
      <c r="F426" s="74">
        <v>122</v>
      </c>
      <c r="G426" s="52" t="s">
        <v>563</v>
      </c>
      <c r="H426" s="75">
        <f t="shared" si="53"/>
        <v>7.8539999999999999E-2</v>
      </c>
      <c r="I426" s="76" t="s">
        <v>564</v>
      </c>
      <c r="J426" s="98" t="s">
        <v>565</v>
      </c>
      <c r="K426" s="38" t="s">
        <v>35</v>
      </c>
      <c r="L426" s="78" t="s">
        <v>36</v>
      </c>
      <c r="M426" s="77"/>
      <c r="N426" s="79"/>
    </row>
    <row r="427" spans="1:14" s="4" customFormat="1" ht="156.94999999999999" customHeight="1">
      <c r="A427" s="59" t="s">
        <v>560</v>
      </c>
      <c r="B427" s="52" t="s">
        <v>566</v>
      </c>
      <c r="C427" s="31" t="s">
        <v>562</v>
      </c>
      <c r="D427" s="32">
        <v>1</v>
      </c>
      <c r="E427" s="73">
        <v>136</v>
      </c>
      <c r="F427" s="74">
        <v>142</v>
      </c>
      <c r="G427" s="52" t="s">
        <v>563</v>
      </c>
      <c r="H427" s="75">
        <f t="shared" si="53"/>
        <v>7.8539999999999999E-2</v>
      </c>
      <c r="I427" s="76" t="s">
        <v>564</v>
      </c>
      <c r="J427" s="98" t="s">
        <v>565</v>
      </c>
      <c r="K427" s="38" t="s">
        <v>35</v>
      </c>
      <c r="L427" s="78" t="s">
        <v>36</v>
      </c>
      <c r="M427" s="77"/>
      <c r="N427" s="79"/>
    </row>
    <row r="428" spans="1:14" s="4" customFormat="1" ht="156.94999999999999" customHeight="1">
      <c r="A428" s="59" t="s">
        <v>567</v>
      </c>
      <c r="B428" s="52" t="s">
        <v>568</v>
      </c>
      <c r="C428" s="31" t="s">
        <v>569</v>
      </c>
      <c r="D428" s="32">
        <v>6</v>
      </c>
      <c r="E428" s="73">
        <v>53</v>
      </c>
      <c r="F428" s="74">
        <v>56.5</v>
      </c>
      <c r="G428" s="52" t="s">
        <v>570</v>
      </c>
      <c r="H428" s="75">
        <f t="shared" ref="H428:H431" si="54">0.955*0.67*0.51</f>
        <v>0.32632349999999999</v>
      </c>
      <c r="I428" s="76" t="s">
        <v>571</v>
      </c>
      <c r="J428" s="115" t="s">
        <v>572</v>
      </c>
      <c r="K428" s="38" t="s">
        <v>573</v>
      </c>
      <c r="L428" s="78" t="s">
        <v>36</v>
      </c>
      <c r="M428" s="77"/>
      <c r="N428" s="79"/>
    </row>
    <row r="429" spans="1:14" s="4" customFormat="1" ht="156.94999999999999" customHeight="1">
      <c r="A429" s="59" t="s">
        <v>567</v>
      </c>
      <c r="B429" s="52" t="s">
        <v>568</v>
      </c>
      <c r="C429" s="31" t="s">
        <v>569</v>
      </c>
      <c r="D429" s="32">
        <v>6</v>
      </c>
      <c r="E429" s="73">
        <v>53</v>
      </c>
      <c r="F429" s="74">
        <v>56.5</v>
      </c>
      <c r="G429" s="52" t="s">
        <v>570</v>
      </c>
      <c r="H429" s="75">
        <f t="shared" si="54"/>
        <v>0.32632349999999999</v>
      </c>
      <c r="I429" s="76" t="s">
        <v>571</v>
      </c>
      <c r="J429" s="115" t="s">
        <v>572</v>
      </c>
      <c r="K429" s="38" t="s">
        <v>573</v>
      </c>
      <c r="L429" s="78" t="s">
        <v>36</v>
      </c>
      <c r="M429" s="77"/>
      <c r="N429" s="79"/>
    </row>
    <row r="430" spans="1:14" s="4" customFormat="1" ht="156.94999999999999" customHeight="1">
      <c r="A430" s="59" t="s">
        <v>567</v>
      </c>
      <c r="B430" s="52" t="s">
        <v>568</v>
      </c>
      <c r="C430" s="31" t="s">
        <v>569</v>
      </c>
      <c r="D430" s="32">
        <v>6</v>
      </c>
      <c r="E430" s="73">
        <v>53</v>
      </c>
      <c r="F430" s="74">
        <v>56.5</v>
      </c>
      <c r="G430" s="52" t="s">
        <v>570</v>
      </c>
      <c r="H430" s="75">
        <f t="shared" si="54"/>
        <v>0.32632349999999999</v>
      </c>
      <c r="I430" s="76" t="s">
        <v>571</v>
      </c>
      <c r="J430" s="115" t="s">
        <v>572</v>
      </c>
      <c r="K430" s="38" t="s">
        <v>573</v>
      </c>
      <c r="L430" s="78" t="s">
        <v>36</v>
      </c>
      <c r="M430" s="77"/>
      <c r="N430" s="79"/>
    </row>
    <row r="431" spans="1:14" s="4" customFormat="1" ht="156.94999999999999" customHeight="1">
      <c r="A431" s="59" t="s">
        <v>567</v>
      </c>
      <c r="B431" s="52" t="s">
        <v>568</v>
      </c>
      <c r="C431" s="31" t="s">
        <v>569</v>
      </c>
      <c r="D431" s="32">
        <v>6</v>
      </c>
      <c r="E431" s="73">
        <v>53</v>
      </c>
      <c r="F431" s="74">
        <v>56.5</v>
      </c>
      <c r="G431" s="52" t="s">
        <v>570</v>
      </c>
      <c r="H431" s="75">
        <f t="shared" si="54"/>
        <v>0.32632349999999999</v>
      </c>
      <c r="I431" s="76" t="s">
        <v>571</v>
      </c>
      <c r="J431" s="115" t="s">
        <v>572</v>
      </c>
      <c r="K431" s="38" t="s">
        <v>573</v>
      </c>
      <c r="L431" s="78" t="s">
        <v>36</v>
      </c>
      <c r="M431" s="77"/>
      <c r="N431" s="79"/>
    </row>
    <row r="432" spans="1:14" s="4" customFormat="1" ht="156.94999999999999" customHeight="1">
      <c r="A432" s="59" t="s">
        <v>567</v>
      </c>
      <c r="B432" s="52" t="s">
        <v>574</v>
      </c>
      <c r="C432" s="31" t="s">
        <v>569</v>
      </c>
      <c r="D432" s="32">
        <v>4</v>
      </c>
      <c r="E432" s="73">
        <v>64</v>
      </c>
      <c r="F432" s="74">
        <v>68</v>
      </c>
      <c r="G432" s="52" t="s">
        <v>575</v>
      </c>
      <c r="H432" s="75">
        <f t="shared" ref="H432:H435" si="55">0.67*0.65*0.6</f>
        <v>0.26129999999999998</v>
      </c>
      <c r="I432" s="76" t="s">
        <v>576</v>
      </c>
      <c r="J432" s="115" t="s">
        <v>577</v>
      </c>
      <c r="K432" s="38" t="s">
        <v>573</v>
      </c>
      <c r="L432" s="78" t="s">
        <v>36</v>
      </c>
      <c r="M432" s="77"/>
      <c r="N432" s="79"/>
    </row>
    <row r="433" spans="1:14" s="4" customFormat="1" ht="156.94999999999999" customHeight="1">
      <c r="A433" s="59" t="s">
        <v>567</v>
      </c>
      <c r="B433" s="52" t="s">
        <v>574</v>
      </c>
      <c r="C433" s="31" t="s">
        <v>569</v>
      </c>
      <c r="D433" s="32">
        <v>4</v>
      </c>
      <c r="E433" s="73">
        <v>64</v>
      </c>
      <c r="F433" s="74">
        <v>68</v>
      </c>
      <c r="G433" s="52" t="s">
        <v>575</v>
      </c>
      <c r="H433" s="75">
        <f t="shared" si="55"/>
        <v>0.26129999999999998</v>
      </c>
      <c r="I433" s="76" t="s">
        <v>576</v>
      </c>
      <c r="J433" s="115" t="s">
        <v>577</v>
      </c>
      <c r="K433" s="38" t="s">
        <v>573</v>
      </c>
      <c r="L433" s="78" t="s">
        <v>36</v>
      </c>
      <c r="M433" s="77"/>
      <c r="N433" s="79"/>
    </row>
    <row r="434" spans="1:14" s="4" customFormat="1" ht="156.94999999999999" customHeight="1">
      <c r="A434" s="59" t="s">
        <v>567</v>
      </c>
      <c r="B434" s="52" t="s">
        <v>578</v>
      </c>
      <c r="C434" s="31" t="s">
        <v>569</v>
      </c>
      <c r="D434" s="32">
        <v>4</v>
      </c>
      <c r="E434" s="73">
        <v>80</v>
      </c>
      <c r="F434" s="74">
        <v>84</v>
      </c>
      <c r="G434" s="52" t="s">
        <v>575</v>
      </c>
      <c r="H434" s="75">
        <f t="shared" si="55"/>
        <v>0.26129999999999998</v>
      </c>
      <c r="I434" s="76" t="s">
        <v>576</v>
      </c>
      <c r="J434" s="115" t="s">
        <v>577</v>
      </c>
      <c r="K434" s="38" t="s">
        <v>573</v>
      </c>
      <c r="L434" s="78" t="s">
        <v>36</v>
      </c>
      <c r="M434" s="77"/>
      <c r="N434" s="79"/>
    </row>
    <row r="435" spans="1:14" s="4" customFormat="1" ht="156.94999999999999" customHeight="1">
      <c r="A435" s="59" t="s">
        <v>567</v>
      </c>
      <c r="B435" s="52" t="s">
        <v>578</v>
      </c>
      <c r="C435" s="31" t="s">
        <v>569</v>
      </c>
      <c r="D435" s="32">
        <v>4</v>
      </c>
      <c r="E435" s="73">
        <v>80</v>
      </c>
      <c r="F435" s="74">
        <v>84</v>
      </c>
      <c r="G435" s="52" t="s">
        <v>575</v>
      </c>
      <c r="H435" s="75">
        <f t="shared" si="55"/>
        <v>0.26129999999999998</v>
      </c>
      <c r="I435" s="76" t="s">
        <v>576</v>
      </c>
      <c r="J435" s="115" t="s">
        <v>577</v>
      </c>
      <c r="K435" s="38" t="s">
        <v>573</v>
      </c>
      <c r="L435" s="78" t="s">
        <v>36</v>
      </c>
      <c r="M435" s="77"/>
      <c r="N435" s="79"/>
    </row>
    <row r="436" spans="1:14" s="4" customFormat="1" ht="156.94999999999999" customHeight="1">
      <c r="A436" s="59" t="s">
        <v>567</v>
      </c>
      <c r="B436" s="52" t="s">
        <v>579</v>
      </c>
      <c r="C436" s="31" t="s">
        <v>569</v>
      </c>
      <c r="D436" s="32">
        <v>6</v>
      </c>
      <c r="E436" s="73">
        <v>86</v>
      </c>
      <c r="F436" s="74">
        <v>90</v>
      </c>
      <c r="G436" s="52" t="s">
        <v>570</v>
      </c>
      <c r="H436" s="75">
        <f t="shared" ref="H436:H439" si="56">0.755*0.67*0.65</f>
        <v>0.3288025</v>
      </c>
      <c r="I436" s="76" t="s">
        <v>580</v>
      </c>
      <c r="J436" s="98" t="s">
        <v>581</v>
      </c>
      <c r="K436" s="38" t="s">
        <v>573</v>
      </c>
      <c r="L436" s="78" t="s">
        <v>36</v>
      </c>
      <c r="M436" s="77"/>
      <c r="N436" s="79"/>
    </row>
    <row r="437" spans="1:14" s="4" customFormat="1" ht="156.94999999999999" customHeight="1">
      <c r="A437" s="59" t="s">
        <v>567</v>
      </c>
      <c r="B437" s="52" t="s">
        <v>579</v>
      </c>
      <c r="C437" s="31" t="s">
        <v>569</v>
      </c>
      <c r="D437" s="32">
        <v>6</v>
      </c>
      <c r="E437" s="73">
        <v>86</v>
      </c>
      <c r="F437" s="74">
        <v>90</v>
      </c>
      <c r="G437" s="52" t="s">
        <v>570</v>
      </c>
      <c r="H437" s="75">
        <f t="shared" si="56"/>
        <v>0.3288025</v>
      </c>
      <c r="I437" s="76" t="s">
        <v>580</v>
      </c>
      <c r="J437" s="98" t="s">
        <v>581</v>
      </c>
      <c r="K437" s="38" t="s">
        <v>573</v>
      </c>
      <c r="L437" s="78" t="s">
        <v>36</v>
      </c>
      <c r="M437" s="77"/>
      <c r="N437" s="79"/>
    </row>
    <row r="438" spans="1:14" s="4" customFormat="1" ht="156.94999999999999" customHeight="1">
      <c r="A438" s="59" t="s">
        <v>567</v>
      </c>
      <c r="B438" s="52" t="s">
        <v>579</v>
      </c>
      <c r="C438" s="31" t="s">
        <v>569</v>
      </c>
      <c r="D438" s="32">
        <v>6</v>
      </c>
      <c r="E438" s="73">
        <v>86</v>
      </c>
      <c r="F438" s="74">
        <v>90</v>
      </c>
      <c r="G438" s="52" t="s">
        <v>570</v>
      </c>
      <c r="H438" s="75">
        <f t="shared" si="56"/>
        <v>0.3288025</v>
      </c>
      <c r="I438" s="76" t="s">
        <v>580</v>
      </c>
      <c r="J438" s="98" t="s">
        <v>581</v>
      </c>
      <c r="K438" s="38" t="s">
        <v>573</v>
      </c>
      <c r="L438" s="78" t="s">
        <v>36</v>
      </c>
      <c r="M438" s="77"/>
      <c r="N438" s="79"/>
    </row>
    <row r="439" spans="1:14" s="4" customFormat="1" ht="156.94999999999999" customHeight="1">
      <c r="A439" s="59" t="s">
        <v>567</v>
      </c>
      <c r="B439" s="52" t="s">
        <v>579</v>
      </c>
      <c r="C439" s="31" t="s">
        <v>569</v>
      </c>
      <c r="D439" s="32">
        <v>6</v>
      </c>
      <c r="E439" s="73">
        <v>86</v>
      </c>
      <c r="F439" s="74">
        <v>90</v>
      </c>
      <c r="G439" s="52" t="s">
        <v>570</v>
      </c>
      <c r="H439" s="75">
        <f t="shared" si="56"/>
        <v>0.3288025</v>
      </c>
      <c r="I439" s="76" t="s">
        <v>580</v>
      </c>
      <c r="J439" s="98" t="s">
        <v>581</v>
      </c>
      <c r="K439" s="38" t="s">
        <v>573</v>
      </c>
      <c r="L439" s="78" t="s">
        <v>36</v>
      </c>
      <c r="M439" s="77"/>
      <c r="N439" s="79"/>
    </row>
    <row r="440" spans="1:14" s="4" customFormat="1" ht="156.94999999999999" customHeight="1">
      <c r="A440" s="59" t="s">
        <v>567</v>
      </c>
      <c r="B440" s="52" t="s">
        <v>582</v>
      </c>
      <c r="C440" s="31" t="s">
        <v>569</v>
      </c>
      <c r="D440" s="32">
        <v>4</v>
      </c>
      <c r="E440" s="73">
        <v>94</v>
      </c>
      <c r="F440" s="74">
        <v>98</v>
      </c>
      <c r="G440" s="52" t="s">
        <v>575</v>
      </c>
      <c r="H440" s="75">
        <f t="shared" ref="H440:H447" si="57">0.67*0.65*0.6</f>
        <v>0.26129999999999998</v>
      </c>
      <c r="I440" s="76" t="s">
        <v>583</v>
      </c>
      <c r="J440" s="98" t="s">
        <v>584</v>
      </c>
      <c r="K440" s="38" t="s">
        <v>573</v>
      </c>
      <c r="L440" s="78" t="s">
        <v>36</v>
      </c>
      <c r="M440" s="77"/>
      <c r="N440" s="79"/>
    </row>
    <row r="441" spans="1:14" s="4" customFormat="1" ht="156.94999999999999" customHeight="1">
      <c r="A441" s="59" t="s">
        <v>567</v>
      </c>
      <c r="B441" s="52" t="s">
        <v>582</v>
      </c>
      <c r="C441" s="31" t="s">
        <v>569</v>
      </c>
      <c r="D441" s="32">
        <v>4</v>
      </c>
      <c r="E441" s="73">
        <v>94</v>
      </c>
      <c r="F441" s="74">
        <v>98</v>
      </c>
      <c r="G441" s="52" t="s">
        <v>575</v>
      </c>
      <c r="H441" s="75">
        <f t="shared" si="57"/>
        <v>0.26129999999999998</v>
      </c>
      <c r="I441" s="76" t="s">
        <v>583</v>
      </c>
      <c r="J441" s="98" t="s">
        <v>584</v>
      </c>
      <c r="K441" s="38" t="s">
        <v>573</v>
      </c>
      <c r="L441" s="78" t="s">
        <v>36</v>
      </c>
      <c r="M441" s="77"/>
      <c r="N441" s="79"/>
    </row>
    <row r="442" spans="1:14" s="4" customFormat="1" ht="156.94999999999999" customHeight="1">
      <c r="A442" s="59" t="s">
        <v>567</v>
      </c>
      <c r="B442" s="52" t="s">
        <v>582</v>
      </c>
      <c r="C442" s="31" t="s">
        <v>569</v>
      </c>
      <c r="D442" s="32">
        <v>4</v>
      </c>
      <c r="E442" s="73">
        <v>94</v>
      </c>
      <c r="F442" s="74">
        <v>98</v>
      </c>
      <c r="G442" s="52" t="s">
        <v>575</v>
      </c>
      <c r="H442" s="75">
        <f t="shared" si="57"/>
        <v>0.26129999999999998</v>
      </c>
      <c r="I442" s="76" t="s">
        <v>583</v>
      </c>
      <c r="J442" s="98" t="s">
        <v>584</v>
      </c>
      <c r="K442" s="38" t="s">
        <v>573</v>
      </c>
      <c r="L442" s="78" t="s">
        <v>36</v>
      </c>
      <c r="M442" s="77"/>
      <c r="N442" s="79"/>
    </row>
    <row r="443" spans="1:14" s="4" customFormat="1" ht="156.94999999999999" customHeight="1">
      <c r="A443" s="59" t="s">
        <v>567</v>
      </c>
      <c r="B443" s="52" t="s">
        <v>582</v>
      </c>
      <c r="C443" s="31" t="s">
        <v>569</v>
      </c>
      <c r="D443" s="32">
        <v>4</v>
      </c>
      <c r="E443" s="73">
        <v>94</v>
      </c>
      <c r="F443" s="74">
        <v>98</v>
      </c>
      <c r="G443" s="52" t="s">
        <v>575</v>
      </c>
      <c r="H443" s="75">
        <f t="shared" si="57"/>
        <v>0.26129999999999998</v>
      </c>
      <c r="I443" s="76" t="s">
        <v>583</v>
      </c>
      <c r="J443" s="98" t="s">
        <v>584</v>
      </c>
      <c r="K443" s="38" t="s">
        <v>573</v>
      </c>
      <c r="L443" s="78" t="s">
        <v>36</v>
      </c>
      <c r="M443" s="77"/>
      <c r="N443" s="79"/>
    </row>
    <row r="444" spans="1:14" s="4" customFormat="1" ht="156.94999999999999" customHeight="1">
      <c r="A444" s="59" t="s">
        <v>567</v>
      </c>
      <c r="B444" s="52" t="s">
        <v>585</v>
      </c>
      <c r="C444" s="31" t="s">
        <v>569</v>
      </c>
      <c r="D444" s="32">
        <v>4</v>
      </c>
      <c r="E444" s="73">
        <v>110</v>
      </c>
      <c r="F444" s="74">
        <v>114</v>
      </c>
      <c r="G444" s="52" t="s">
        <v>575</v>
      </c>
      <c r="H444" s="75">
        <f t="shared" si="57"/>
        <v>0.26129999999999998</v>
      </c>
      <c r="I444" s="76" t="s">
        <v>583</v>
      </c>
      <c r="J444" s="98" t="s">
        <v>584</v>
      </c>
      <c r="K444" s="38" t="s">
        <v>573</v>
      </c>
      <c r="L444" s="78" t="s">
        <v>36</v>
      </c>
      <c r="M444" s="77"/>
      <c r="N444" s="79"/>
    </row>
    <row r="445" spans="1:14" s="4" customFormat="1" ht="156.94999999999999" customHeight="1">
      <c r="A445" s="59" t="s">
        <v>567</v>
      </c>
      <c r="B445" s="52" t="s">
        <v>585</v>
      </c>
      <c r="C445" s="31" t="s">
        <v>569</v>
      </c>
      <c r="D445" s="32">
        <v>4</v>
      </c>
      <c r="E445" s="73">
        <v>110</v>
      </c>
      <c r="F445" s="74">
        <v>114</v>
      </c>
      <c r="G445" s="52" t="s">
        <v>575</v>
      </c>
      <c r="H445" s="75">
        <f t="shared" si="57"/>
        <v>0.26129999999999998</v>
      </c>
      <c r="I445" s="76" t="s">
        <v>583</v>
      </c>
      <c r="J445" s="98" t="s">
        <v>584</v>
      </c>
      <c r="K445" s="38" t="s">
        <v>573</v>
      </c>
      <c r="L445" s="78" t="s">
        <v>36</v>
      </c>
      <c r="M445" s="77"/>
      <c r="N445" s="79"/>
    </row>
    <row r="446" spans="1:14" s="4" customFormat="1" ht="156.94999999999999" customHeight="1">
      <c r="A446" s="59" t="s">
        <v>567</v>
      </c>
      <c r="B446" s="52" t="s">
        <v>585</v>
      </c>
      <c r="C446" s="31" t="s">
        <v>569</v>
      </c>
      <c r="D446" s="32">
        <v>4</v>
      </c>
      <c r="E446" s="73">
        <v>110</v>
      </c>
      <c r="F446" s="74">
        <v>114</v>
      </c>
      <c r="G446" s="52" t="s">
        <v>575</v>
      </c>
      <c r="H446" s="75">
        <f t="shared" si="57"/>
        <v>0.26129999999999998</v>
      </c>
      <c r="I446" s="76" t="s">
        <v>583</v>
      </c>
      <c r="J446" s="98" t="s">
        <v>584</v>
      </c>
      <c r="K446" s="38" t="s">
        <v>573</v>
      </c>
      <c r="L446" s="78" t="s">
        <v>36</v>
      </c>
      <c r="M446" s="77"/>
      <c r="N446" s="79"/>
    </row>
    <row r="447" spans="1:14" s="4" customFormat="1" ht="156.94999999999999" customHeight="1">
      <c r="A447" s="59" t="s">
        <v>567</v>
      </c>
      <c r="B447" s="52" t="s">
        <v>585</v>
      </c>
      <c r="C447" s="31" t="s">
        <v>569</v>
      </c>
      <c r="D447" s="32">
        <v>4</v>
      </c>
      <c r="E447" s="73">
        <v>110</v>
      </c>
      <c r="F447" s="74">
        <v>114</v>
      </c>
      <c r="G447" s="52" t="s">
        <v>575</v>
      </c>
      <c r="H447" s="75">
        <f t="shared" si="57"/>
        <v>0.26129999999999998</v>
      </c>
      <c r="I447" s="76" t="s">
        <v>583</v>
      </c>
      <c r="J447" s="98" t="s">
        <v>584</v>
      </c>
      <c r="K447" s="38" t="s">
        <v>573</v>
      </c>
      <c r="L447" s="78" t="s">
        <v>36</v>
      </c>
      <c r="M447" s="77"/>
      <c r="N447" s="79"/>
    </row>
    <row r="448" spans="1:14" s="4" customFormat="1" ht="156.94999999999999" customHeight="1">
      <c r="A448" s="59" t="s">
        <v>586</v>
      </c>
      <c r="B448" s="52" t="s">
        <v>587</v>
      </c>
      <c r="C448" s="31" t="s">
        <v>588</v>
      </c>
      <c r="D448" s="32">
        <v>1</v>
      </c>
      <c r="E448" s="73">
        <v>88</v>
      </c>
      <c r="F448" s="74">
        <v>93</v>
      </c>
      <c r="G448" s="52" t="s">
        <v>589</v>
      </c>
      <c r="H448" s="75">
        <f t="shared" ref="H448:H455" si="58">0.7*0.35*0.34</f>
        <v>8.3299999999999999E-2</v>
      </c>
      <c r="I448" s="76" t="s">
        <v>590</v>
      </c>
      <c r="J448" s="77" t="s">
        <v>591</v>
      </c>
      <c r="K448" s="38" t="s">
        <v>35</v>
      </c>
      <c r="L448" s="78" t="s">
        <v>36</v>
      </c>
      <c r="M448" s="110" t="s">
        <v>592</v>
      </c>
      <c r="N448" s="79"/>
    </row>
    <row r="449" spans="1:14" s="4" customFormat="1" ht="156.94999999999999" customHeight="1">
      <c r="A449" s="59" t="s">
        <v>586</v>
      </c>
      <c r="B449" s="52" t="s">
        <v>587</v>
      </c>
      <c r="C449" s="31" t="s">
        <v>588</v>
      </c>
      <c r="D449" s="32">
        <v>1</v>
      </c>
      <c r="E449" s="73">
        <v>88</v>
      </c>
      <c r="F449" s="74">
        <v>93</v>
      </c>
      <c r="G449" s="52" t="s">
        <v>589</v>
      </c>
      <c r="H449" s="75">
        <f t="shared" si="58"/>
        <v>8.3299999999999999E-2</v>
      </c>
      <c r="I449" s="76" t="s">
        <v>590</v>
      </c>
      <c r="J449" s="77" t="s">
        <v>591</v>
      </c>
      <c r="K449" s="38" t="s">
        <v>35</v>
      </c>
      <c r="L449" s="78" t="s">
        <v>36</v>
      </c>
      <c r="M449" s="110" t="s">
        <v>592</v>
      </c>
      <c r="N449" s="79"/>
    </row>
    <row r="450" spans="1:14" s="4" customFormat="1" ht="156.94999999999999" customHeight="1">
      <c r="A450" s="59" t="s">
        <v>586</v>
      </c>
      <c r="B450" s="52" t="s">
        <v>593</v>
      </c>
      <c r="C450" s="31" t="s">
        <v>588</v>
      </c>
      <c r="D450" s="32">
        <v>1</v>
      </c>
      <c r="E450" s="73">
        <v>100</v>
      </c>
      <c r="F450" s="74">
        <v>105</v>
      </c>
      <c r="G450" s="52" t="s">
        <v>589</v>
      </c>
      <c r="H450" s="75">
        <f t="shared" si="58"/>
        <v>8.3299999999999999E-2</v>
      </c>
      <c r="I450" s="76" t="s">
        <v>590</v>
      </c>
      <c r="J450" s="77" t="s">
        <v>594</v>
      </c>
      <c r="K450" s="38" t="s">
        <v>35</v>
      </c>
      <c r="L450" s="78" t="s">
        <v>36</v>
      </c>
      <c r="M450" s="110" t="s">
        <v>592</v>
      </c>
      <c r="N450" s="79"/>
    </row>
    <row r="451" spans="1:14" s="4" customFormat="1" ht="156.94999999999999" customHeight="1">
      <c r="A451" s="59" t="s">
        <v>586</v>
      </c>
      <c r="B451" s="52" t="s">
        <v>593</v>
      </c>
      <c r="C451" s="31" t="s">
        <v>588</v>
      </c>
      <c r="D451" s="32">
        <v>1</v>
      </c>
      <c r="E451" s="73">
        <v>100</v>
      </c>
      <c r="F451" s="74">
        <v>105</v>
      </c>
      <c r="G451" s="52" t="s">
        <v>589</v>
      </c>
      <c r="H451" s="75">
        <f t="shared" si="58"/>
        <v>8.3299999999999999E-2</v>
      </c>
      <c r="I451" s="76" t="s">
        <v>590</v>
      </c>
      <c r="J451" s="77" t="s">
        <v>594</v>
      </c>
      <c r="K451" s="38" t="s">
        <v>35</v>
      </c>
      <c r="L451" s="78" t="s">
        <v>36</v>
      </c>
      <c r="M451" s="110" t="s">
        <v>592</v>
      </c>
      <c r="N451" s="79"/>
    </row>
    <row r="452" spans="1:14" s="4" customFormat="1" ht="156.94999999999999" customHeight="1">
      <c r="A452" s="59" t="s">
        <v>586</v>
      </c>
      <c r="B452" s="52" t="s">
        <v>595</v>
      </c>
      <c r="C452" s="31" t="s">
        <v>596</v>
      </c>
      <c r="D452" s="32">
        <v>1</v>
      </c>
      <c r="E452" s="73">
        <v>94</v>
      </c>
      <c r="F452" s="74">
        <v>99</v>
      </c>
      <c r="G452" s="52" t="s">
        <v>589</v>
      </c>
      <c r="H452" s="75">
        <f t="shared" si="58"/>
        <v>8.3299999999999999E-2</v>
      </c>
      <c r="I452" s="76" t="s">
        <v>590</v>
      </c>
      <c r="J452" s="77" t="s">
        <v>591</v>
      </c>
      <c r="K452" s="38" t="s">
        <v>35</v>
      </c>
      <c r="L452" s="78" t="s">
        <v>36</v>
      </c>
      <c r="M452" s="110" t="s">
        <v>592</v>
      </c>
      <c r="N452" s="79"/>
    </row>
    <row r="453" spans="1:14" s="4" customFormat="1" ht="156.94999999999999" customHeight="1">
      <c r="A453" s="59" t="s">
        <v>586</v>
      </c>
      <c r="B453" s="52" t="s">
        <v>595</v>
      </c>
      <c r="C453" s="31" t="s">
        <v>588</v>
      </c>
      <c r="D453" s="32">
        <v>1</v>
      </c>
      <c r="E453" s="73">
        <v>94</v>
      </c>
      <c r="F453" s="74">
        <v>99</v>
      </c>
      <c r="G453" s="52" t="s">
        <v>589</v>
      </c>
      <c r="H453" s="75">
        <f t="shared" si="58"/>
        <v>8.3299999999999999E-2</v>
      </c>
      <c r="I453" s="76" t="s">
        <v>590</v>
      </c>
      <c r="J453" s="77" t="s">
        <v>591</v>
      </c>
      <c r="K453" s="38" t="s">
        <v>35</v>
      </c>
      <c r="L453" s="78" t="s">
        <v>36</v>
      </c>
      <c r="M453" s="110" t="s">
        <v>592</v>
      </c>
      <c r="N453" s="79"/>
    </row>
    <row r="454" spans="1:14" s="4" customFormat="1" ht="156.94999999999999" customHeight="1">
      <c r="A454" s="59" t="s">
        <v>586</v>
      </c>
      <c r="B454" s="52" t="s">
        <v>597</v>
      </c>
      <c r="C454" s="31" t="s">
        <v>588</v>
      </c>
      <c r="D454" s="32">
        <v>1</v>
      </c>
      <c r="E454" s="73">
        <v>117</v>
      </c>
      <c r="F454" s="74">
        <v>122</v>
      </c>
      <c r="G454" s="52" t="s">
        <v>589</v>
      </c>
      <c r="H454" s="75">
        <f t="shared" si="58"/>
        <v>8.3299999999999999E-2</v>
      </c>
      <c r="I454" s="76" t="s">
        <v>590</v>
      </c>
      <c r="J454" s="77" t="s">
        <v>594</v>
      </c>
      <c r="K454" s="38" t="s">
        <v>35</v>
      </c>
      <c r="L454" s="78" t="s">
        <v>36</v>
      </c>
      <c r="M454" s="110" t="s">
        <v>592</v>
      </c>
      <c r="N454" s="79"/>
    </row>
    <row r="455" spans="1:14" s="4" customFormat="1" ht="156.94999999999999" customHeight="1">
      <c r="A455" s="59" t="s">
        <v>586</v>
      </c>
      <c r="B455" s="52" t="s">
        <v>597</v>
      </c>
      <c r="C455" s="31" t="s">
        <v>588</v>
      </c>
      <c r="D455" s="32">
        <v>1</v>
      </c>
      <c r="E455" s="73">
        <v>117</v>
      </c>
      <c r="F455" s="74">
        <v>122</v>
      </c>
      <c r="G455" s="52" t="s">
        <v>589</v>
      </c>
      <c r="H455" s="75">
        <f t="shared" si="58"/>
        <v>8.3299999999999999E-2</v>
      </c>
      <c r="I455" s="76" t="s">
        <v>590</v>
      </c>
      <c r="J455" s="77" t="s">
        <v>594</v>
      </c>
      <c r="K455" s="38" t="s">
        <v>35</v>
      </c>
      <c r="L455" s="78" t="s">
        <v>36</v>
      </c>
      <c r="M455" s="110" t="s">
        <v>592</v>
      </c>
      <c r="N455" s="79"/>
    </row>
    <row r="456" spans="1:14" s="4" customFormat="1" ht="129" customHeight="1">
      <c r="A456" s="59" t="s">
        <v>598</v>
      </c>
      <c r="B456" s="52" t="s">
        <v>599</v>
      </c>
      <c r="C456" s="31" t="s">
        <v>600</v>
      </c>
      <c r="D456" s="32">
        <v>1</v>
      </c>
      <c r="E456" s="73">
        <v>86</v>
      </c>
      <c r="F456" s="74">
        <v>92</v>
      </c>
      <c r="G456" s="52" t="s">
        <v>601</v>
      </c>
      <c r="H456" s="75">
        <f t="shared" ref="H456:H478" si="59">0.66*0.34*0.35</f>
        <v>7.8539999999999999E-2</v>
      </c>
      <c r="I456" s="76" t="s">
        <v>602</v>
      </c>
      <c r="J456" s="77" t="s">
        <v>591</v>
      </c>
      <c r="K456" s="38" t="s">
        <v>35</v>
      </c>
      <c r="L456" s="78" t="s">
        <v>36</v>
      </c>
      <c r="M456" s="110" t="s">
        <v>592</v>
      </c>
      <c r="N456" s="79"/>
    </row>
    <row r="457" spans="1:14" s="4" customFormat="1" ht="156.94999999999999" customHeight="1">
      <c r="A457" s="59" t="s">
        <v>598</v>
      </c>
      <c r="B457" s="52" t="s">
        <v>599</v>
      </c>
      <c r="C457" s="31" t="s">
        <v>600</v>
      </c>
      <c r="D457" s="32">
        <v>1</v>
      </c>
      <c r="E457" s="73">
        <v>86</v>
      </c>
      <c r="F457" s="74">
        <v>92</v>
      </c>
      <c r="G457" s="52" t="s">
        <v>601</v>
      </c>
      <c r="H457" s="75">
        <f t="shared" si="59"/>
        <v>7.8539999999999999E-2</v>
      </c>
      <c r="I457" s="76" t="s">
        <v>602</v>
      </c>
      <c r="J457" s="77" t="s">
        <v>591</v>
      </c>
      <c r="K457" s="38" t="s">
        <v>35</v>
      </c>
      <c r="L457" s="78" t="s">
        <v>36</v>
      </c>
      <c r="M457" s="77"/>
      <c r="N457" s="79"/>
    </row>
    <row r="458" spans="1:14" s="4" customFormat="1" ht="156.94999999999999" customHeight="1">
      <c r="A458" s="59" t="s">
        <v>598</v>
      </c>
      <c r="B458" s="52" t="s">
        <v>603</v>
      </c>
      <c r="C458" s="31" t="s">
        <v>600</v>
      </c>
      <c r="D458" s="32">
        <v>1</v>
      </c>
      <c r="E458" s="73">
        <v>98</v>
      </c>
      <c r="F458" s="74">
        <v>104</v>
      </c>
      <c r="G458" s="52" t="s">
        <v>601</v>
      </c>
      <c r="H458" s="75">
        <f t="shared" si="59"/>
        <v>7.8539999999999999E-2</v>
      </c>
      <c r="I458" s="76" t="s">
        <v>602</v>
      </c>
      <c r="J458" s="77" t="s">
        <v>594</v>
      </c>
      <c r="K458" s="38" t="s">
        <v>35</v>
      </c>
      <c r="L458" s="78" t="s">
        <v>36</v>
      </c>
      <c r="M458" s="77"/>
      <c r="N458" s="79"/>
    </row>
    <row r="459" spans="1:14" s="4" customFormat="1" ht="156.94999999999999" customHeight="1">
      <c r="A459" s="59" t="s">
        <v>598</v>
      </c>
      <c r="B459" s="52" t="s">
        <v>603</v>
      </c>
      <c r="C459" s="31" t="s">
        <v>600</v>
      </c>
      <c r="D459" s="32">
        <v>1</v>
      </c>
      <c r="E459" s="73">
        <v>98</v>
      </c>
      <c r="F459" s="74">
        <v>104</v>
      </c>
      <c r="G459" s="52" t="s">
        <v>601</v>
      </c>
      <c r="H459" s="75">
        <f t="shared" si="59"/>
        <v>7.8539999999999999E-2</v>
      </c>
      <c r="I459" s="76" t="s">
        <v>602</v>
      </c>
      <c r="J459" s="77" t="s">
        <v>594</v>
      </c>
      <c r="K459" s="38" t="s">
        <v>35</v>
      </c>
      <c r="L459" s="78" t="s">
        <v>36</v>
      </c>
      <c r="M459" s="77"/>
      <c r="N459" s="79"/>
    </row>
    <row r="460" spans="1:14" s="4" customFormat="1" ht="156.94999999999999" customHeight="1">
      <c r="A460" s="59" t="s">
        <v>598</v>
      </c>
      <c r="B460" s="52" t="s">
        <v>604</v>
      </c>
      <c r="C460" s="31" t="s">
        <v>600</v>
      </c>
      <c r="D460" s="32">
        <v>1</v>
      </c>
      <c r="E460" s="73">
        <v>86</v>
      </c>
      <c r="F460" s="74">
        <v>92</v>
      </c>
      <c r="G460" s="52" t="s">
        <v>601</v>
      </c>
      <c r="H460" s="75">
        <f t="shared" si="59"/>
        <v>7.8539999999999999E-2</v>
      </c>
      <c r="I460" s="76" t="s">
        <v>602</v>
      </c>
      <c r="J460" s="77" t="s">
        <v>591</v>
      </c>
      <c r="K460" s="38" t="s">
        <v>35</v>
      </c>
      <c r="L460" s="78" t="s">
        <v>36</v>
      </c>
      <c r="M460" s="77"/>
      <c r="N460" s="79"/>
    </row>
    <row r="461" spans="1:14" s="4" customFormat="1" ht="156.94999999999999" customHeight="1">
      <c r="A461" s="59" t="s">
        <v>598</v>
      </c>
      <c r="B461" s="52" t="s">
        <v>605</v>
      </c>
      <c r="C461" s="31" t="s">
        <v>600</v>
      </c>
      <c r="D461" s="32">
        <v>1</v>
      </c>
      <c r="E461" s="73">
        <v>98</v>
      </c>
      <c r="F461" s="74">
        <v>104</v>
      </c>
      <c r="G461" s="52" t="s">
        <v>601</v>
      </c>
      <c r="H461" s="75">
        <f t="shared" si="59"/>
        <v>7.8539999999999999E-2</v>
      </c>
      <c r="I461" s="76" t="s">
        <v>602</v>
      </c>
      <c r="J461" s="77" t="s">
        <v>594</v>
      </c>
      <c r="K461" s="38" t="s">
        <v>35</v>
      </c>
      <c r="L461" s="78" t="s">
        <v>36</v>
      </c>
      <c r="M461" s="77"/>
      <c r="N461" s="79"/>
    </row>
    <row r="462" spans="1:14" s="4" customFormat="1" ht="156.94999999999999" customHeight="1">
      <c r="A462" s="59" t="s">
        <v>598</v>
      </c>
      <c r="B462" s="52" t="s">
        <v>606</v>
      </c>
      <c r="C462" s="31" t="s">
        <v>607</v>
      </c>
      <c r="D462" s="32">
        <v>1</v>
      </c>
      <c r="E462" s="73">
        <v>98</v>
      </c>
      <c r="F462" s="74">
        <v>103</v>
      </c>
      <c r="G462" s="52" t="s">
        <v>601</v>
      </c>
      <c r="H462" s="75">
        <f t="shared" si="59"/>
        <v>7.8539999999999999E-2</v>
      </c>
      <c r="I462" s="76" t="s">
        <v>602</v>
      </c>
      <c r="J462" s="77" t="s">
        <v>591</v>
      </c>
      <c r="K462" s="38" t="s">
        <v>35</v>
      </c>
      <c r="L462" s="78" t="s">
        <v>36</v>
      </c>
      <c r="M462" s="110" t="s">
        <v>592</v>
      </c>
      <c r="N462" s="79"/>
    </row>
    <row r="463" spans="1:14" s="4" customFormat="1" ht="156.94999999999999" customHeight="1">
      <c r="A463" s="59" t="s">
        <v>598</v>
      </c>
      <c r="B463" s="52" t="s">
        <v>606</v>
      </c>
      <c r="C463" s="31" t="s">
        <v>607</v>
      </c>
      <c r="D463" s="32">
        <v>1</v>
      </c>
      <c r="E463" s="73">
        <v>98</v>
      </c>
      <c r="F463" s="74">
        <v>103</v>
      </c>
      <c r="G463" s="52" t="s">
        <v>601</v>
      </c>
      <c r="H463" s="75">
        <f t="shared" si="59"/>
        <v>7.8539999999999999E-2</v>
      </c>
      <c r="I463" s="76" t="s">
        <v>602</v>
      </c>
      <c r="J463" s="77" t="s">
        <v>591</v>
      </c>
      <c r="K463" s="38" t="s">
        <v>35</v>
      </c>
      <c r="L463" s="78" t="s">
        <v>36</v>
      </c>
      <c r="M463" s="77"/>
      <c r="N463" s="79"/>
    </row>
    <row r="464" spans="1:14" s="4" customFormat="1" ht="156.94999999999999" customHeight="1">
      <c r="A464" s="59" t="s">
        <v>598</v>
      </c>
      <c r="B464" s="52" t="s">
        <v>608</v>
      </c>
      <c r="C464" s="31" t="s">
        <v>607</v>
      </c>
      <c r="D464" s="32">
        <v>1</v>
      </c>
      <c r="E464" s="73">
        <v>108</v>
      </c>
      <c r="F464" s="74">
        <v>113</v>
      </c>
      <c r="G464" s="52" t="s">
        <v>601</v>
      </c>
      <c r="H464" s="75">
        <f t="shared" si="59"/>
        <v>7.8539999999999999E-2</v>
      </c>
      <c r="I464" s="76" t="s">
        <v>602</v>
      </c>
      <c r="J464" s="77" t="s">
        <v>594</v>
      </c>
      <c r="K464" s="38" t="s">
        <v>35</v>
      </c>
      <c r="L464" s="78" t="s">
        <v>36</v>
      </c>
      <c r="M464" s="77"/>
      <c r="N464" s="79"/>
    </row>
    <row r="465" spans="1:14" s="4" customFormat="1" ht="156.94999999999999" customHeight="1">
      <c r="A465" s="59" t="s">
        <v>598</v>
      </c>
      <c r="B465" s="52" t="s">
        <v>608</v>
      </c>
      <c r="C465" s="31" t="s">
        <v>607</v>
      </c>
      <c r="D465" s="32">
        <v>1</v>
      </c>
      <c r="E465" s="73">
        <v>108</v>
      </c>
      <c r="F465" s="74">
        <v>113</v>
      </c>
      <c r="G465" s="52" t="s">
        <v>601</v>
      </c>
      <c r="H465" s="75">
        <f t="shared" si="59"/>
        <v>7.8539999999999999E-2</v>
      </c>
      <c r="I465" s="76" t="s">
        <v>602</v>
      </c>
      <c r="J465" s="77" t="s">
        <v>594</v>
      </c>
      <c r="K465" s="38" t="s">
        <v>35</v>
      </c>
      <c r="L465" s="78" t="s">
        <v>36</v>
      </c>
      <c r="M465" s="77"/>
      <c r="N465" s="79"/>
    </row>
    <row r="466" spans="1:14" s="4" customFormat="1" ht="156.94999999999999" customHeight="1">
      <c r="A466" s="59" t="s">
        <v>598</v>
      </c>
      <c r="B466" s="52" t="s">
        <v>609</v>
      </c>
      <c r="C466" s="31" t="s">
        <v>600</v>
      </c>
      <c r="D466" s="32">
        <v>1</v>
      </c>
      <c r="E466" s="73">
        <v>86</v>
      </c>
      <c r="F466" s="74">
        <v>92</v>
      </c>
      <c r="G466" s="52" t="s">
        <v>601</v>
      </c>
      <c r="H466" s="75">
        <f t="shared" si="59"/>
        <v>7.8539999999999999E-2</v>
      </c>
      <c r="I466" s="76" t="s">
        <v>602</v>
      </c>
      <c r="J466" s="77" t="s">
        <v>591</v>
      </c>
      <c r="K466" s="38" t="s">
        <v>35</v>
      </c>
      <c r="L466" s="78" t="s">
        <v>36</v>
      </c>
      <c r="M466" s="110" t="s">
        <v>592</v>
      </c>
      <c r="N466" s="79"/>
    </row>
    <row r="467" spans="1:14" s="4" customFormat="1" ht="156.94999999999999" customHeight="1">
      <c r="A467" s="59" t="s">
        <v>598</v>
      </c>
      <c r="B467" s="52" t="s">
        <v>610</v>
      </c>
      <c r="C467" s="31" t="s">
        <v>600</v>
      </c>
      <c r="D467" s="32">
        <v>1</v>
      </c>
      <c r="E467" s="73">
        <v>86</v>
      </c>
      <c r="F467" s="74">
        <v>92</v>
      </c>
      <c r="G467" s="52" t="s">
        <v>601</v>
      </c>
      <c r="H467" s="75">
        <f t="shared" si="59"/>
        <v>7.8539999999999999E-2</v>
      </c>
      <c r="I467" s="76" t="s">
        <v>602</v>
      </c>
      <c r="J467" s="77" t="s">
        <v>591</v>
      </c>
      <c r="K467" s="38" t="s">
        <v>35</v>
      </c>
      <c r="L467" s="78" t="s">
        <v>36</v>
      </c>
      <c r="M467" s="77"/>
      <c r="N467" s="79"/>
    </row>
    <row r="468" spans="1:14" s="4" customFormat="1" ht="156.94999999999999" customHeight="1">
      <c r="A468" s="59" t="s">
        <v>598</v>
      </c>
      <c r="B468" s="52" t="s">
        <v>611</v>
      </c>
      <c r="C468" s="31" t="s">
        <v>600</v>
      </c>
      <c r="D468" s="32">
        <v>1</v>
      </c>
      <c r="E468" s="73">
        <v>98</v>
      </c>
      <c r="F468" s="74">
        <v>104</v>
      </c>
      <c r="G468" s="52" t="s">
        <v>601</v>
      </c>
      <c r="H468" s="75">
        <f t="shared" si="59"/>
        <v>7.8539999999999999E-2</v>
      </c>
      <c r="I468" s="76" t="s">
        <v>602</v>
      </c>
      <c r="J468" s="77" t="s">
        <v>594</v>
      </c>
      <c r="K468" s="38" t="s">
        <v>35</v>
      </c>
      <c r="L468" s="78" t="s">
        <v>36</v>
      </c>
      <c r="M468" s="77"/>
      <c r="N468" s="79"/>
    </row>
    <row r="469" spans="1:14" s="4" customFormat="1" ht="156.94999999999999" customHeight="1">
      <c r="A469" s="59" t="s">
        <v>598</v>
      </c>
      <c r="B469" s="52" t="s">
        <v>611</v>
      </c>
      <c r="C469" s="31" t="s">
        <v>600</v>
      </c>
      <c r="D469" s="32">
        <v>1</v>
      </c>
      <c r="E469" s="73">
        <v>98</v>
      </c>
      <c r="F469" s="74">
        <v>104</v>
      </c>
      <c r="G469" s="52" t="s">
        <v>601</v>
      </c>
      <c r="H469" s="75">
        <f t="shared" si="59"/>
        <v>7.8539999999999999E-2</v>
      </c>
      <c r="I469" s="76" t="s">
        <v>602</v>
      </c>
      <c r="J469" s="77" t="s">
        <v>594</v>
      </c>
      <c r="K469" s="38" t="s">
        <v>35</v>
      </c>
      <c r="L469" s="78" t="s">
        <v>36</v>
      </c>
      <c r="M469" s="77"/>
      <c r="N469" s="79"/>
    </row>
    <row r="470" spans="1:14" s="4" customFormat="1" ht="156.94999999999999" customHeight="1">
      <c r="A470" s="59" t="s">
        <v>598</v>
      </c>
      <c r="B470" s="52" t="s">
        <v>612</v>
      </c>
      <c r="C470" s="31" t="s">
        <v>600</v>
      </c>
      <c r="D470" s="32">
        <v>1</v>
      </c>
      <c r="E470" s="73">
        <v>86</v>
      </c>
      <c r="F470" s="74">
        <v>92</v>
      </c>
      <c r="G470" s="52" t="s">
        <v>601</v>
      </c>
      <c r="H470" s="75">
        <f t="shared" si="59"/>
        <v>7.8539999999999999E-2</v>
      </c>
      <c r="I470" s="76" t="s">
        <v>602</v>
      </c>
      <c r="J470" s="77" t="s">
        <v>591</v>
      </c>
      <c r="K470" s="38" t="s">
        <v>35</v>
      </c>
      <c r="L470" s="78" t="s">
        <v>36</v>
      </c>
      <c r="M470" s="110" t="s">
        <v>592</v>
      </c>
      <c r="N470" s="79"/>
    </row>
    <row r="471" spans="1:14" s="4" customFormat="1" ht="156.94999999999999" customHeight="1">
      <c r="A471" s="59" t="s">
        <v>598</v>
      </c>
      <c r="B471" s="52" t="s">
        <v>613</v>
      </c>
      <c r="C471" s="31" t="s">
        <v>600</v>
      </c>
      <c r="D471" s="32">
        <v>1</v>
      </c>
      <c r="E471" s="73">
        <v>86</v>
      </c>
      <c r="F471" s="74">
        <v>92</v>
      </c>
      <c r="G471" s="52" t="s">
        <v>601</v>
      </c>
      <c r="H471" s="75">
        <f t="shared" si="59"/>
        <v>7.8539999999999999E-2</v>
      </c>
      <c r="I471" s="76" t="s">
        <v>602</v>
      </c>
      <c r="J471" s="77" t="s">
        <v>591</v>
      </c>
      <c r="K471" s="38" t="s">
        <v>35</v>
      </c>
      <c r="L471" s="78" t="s">
        <v>36</v>
      </c>
      <c r="M471" s="77"/>
      <c r="N471" s="79"/>
    </row>
    <row r="472" spans="1:14" s="4" customFormat="1" ht="156.94999999999999" customHeight="1">
      <c r="A472" s="59" t="s">
        <v>598</v>
      </c>
      <c r="B472" s="52" t="s">
        <v>614</v>
      </c>
      <c r="C472" s="31" t="s">
        <v>600</v>
      </c>
      <c r="D472" s="32">
        <v>1</v>
      </c>
      <c r="E472" s="73">
        <v>98</v>
      </c>
      <c r="F472" s="74">
        <v>104</v>
      </c>
      <c r="G472" s="52" t="s">
        <v>601</v>
      </c>
      <c r="H472" s="75">
        <f t="shared" si="59"/>
        <v>7.8539999999999999E-2</v>
      </c>
      <c r="I472" s="76" t="s">
        <v>602</v>
      </c>
      <c r="J472" s="77" t="s">
        <v>594</v>
      </c>
      <c r="K472" s="38" t="s">
        <v>35</v>
      </c>
      <c r="L472" s="78" t="s">
        <v>36</v>
      </c>
      <c r="M472" s="77"/>
      <c r="N472" s="79"/>
    </row>
    <row r="473" spans="1:14" s="4" customFormat="1" ht="156.94999999999999" customHeight="1">
      <c r="A473" s="59" t="s">
        <v>598</v>
      </c>
      <c r="B473" s="52" t="s">
        <v>614</v>
      </c>
      <c r="C473" s="31" t="s">
        <v>600</v>
      </c>
      <c r="D473" s="32">
        <v>1</v>
      </c>
      <c r="E473" s="73">
        <v>98</v>
      </c>
      <c r="F473" s="74">
        <v>104</v>
      </c>
      <c r="G473" s="52" t="s">
        <v>601</v>
      </c>
      <c r="H473" s="75">
        <f t="shared" si="59"/>
        <v>7.8539999999999999E-2</v>
      </c>
      <c r="I473" s="76" t="s">
        <v>602</v>
      </c>
      <c r="J473" s="77" t="s">
        <v>594</v>
      </c>
      <c r="K473" s="38" t="s">
        <v>35</v>
      </c>
      <c r="L473" s="78" t="s">
        <v>36</v>
      </c>
      <c r="M473" s="77"/>
      <c r="N473" s="79"/>
    </row>
    <row r="474" spans="1:14" s="4" customFormat="1" ht="156.94999999999999" customHeight="1">
      <c r="A474" s="59" t="s">
        <v>598</v>
      </c>
      <c r="B474" s="52" t="s">
        <v>615</v>
      </c>
      <c r="C474" s="31" t="s">
        <v>607</v>
      </c>
      <c r="D474" s="32">
        <v>1</v>
      </c>
      <c r="E474" s="73">
        <v>98</v>
      </c>
      <c r="F474" s="74">
        <v>103</v>
      </c>
      <c r="G474" s="52" t="s">
        <v>601</v>
      </c>
      <c r="H474" s="75">
        <f t="shared" si="59"/>
        <v>7.8539999999999999E-2</v>
      </c>
      <c r="I474" s="76" t="s">
        <v>602</v>
      </c>
      <c r="J474" s="77" t="s">
        <v>591</v>
      </c>
      <c r="K474" s="38" t="s">
        <v>35</v>
      </c>
      <c r="L474" s="78" t="s">
        <v>36</v>
      </c>
      <c r="M474" s="110" t="s">
        <v>592</v>
      </c>
      <c r="N474" s="79"/>
    </row>
    <row r="475" spans="1:14" s="4" customFormat="1" ht="156.94999999999999" customHeight="1">
      <c r="A475" s="59" t="s">
        <v>598</v>
      </c>
      <c r="B475" s="52" t="s">
        <v>616</v>
      </c>
      <c r="C475" s="31" t="s">
        <v>607</v>
      </c>
      <c r="D475" s="32">
        <v>1</v>
      </c>
      <c r="E475" s="73">
        <v>98</v>
      </c>
      <c r="F475" s="74">
        <v>103</v>
      </c>
      <c r="G475" s="52" t="s">
        <v>601</v>
      </c>
      <c r="H475" s="75">
        <f t="shared" si="59"/>
        <v>7.8539999999999999E-2</v>
      </c>
      <c r="I475" s="76" t="s">
        <v>602</v>
      </c>
      <c r="J475" s="77" t="s">
        <v>591</v>
      </c>
      <c r="K475" s="38" t="s">
        <v>35</v>
      </c>
      <c r="L475" s="78" t="s">
        <v>36</v>
      </c>
      <c r="M475" s="77"/>
      <c r="N475" s="79"/>
    </row>
    <row r="476" spans="1:14" s="4" customFormat="1" ht="156.94999999999999" customHeight="1">
      <c r="A476" s="59" t="s">
        <v>598</v>
      </c>
      <c r="B476" s="52" t="s">
        <v>617</v>
      </c>
      <c r="C476" s="31" t="s">
        <v>607</v>
      </c>
      <c r="D476" s="32">
        <v>1</v>
      </c>
      <c r="E476" s="73">
        <v>108</v>
      </c>
      <c r="F476" s="74">
        <v>113</v>
      </c>
      <c r="G476" s="52" t="s">
        <v>601</v>
      </c>
      <c r="H476" s="75">
        <f t="shared" si="59"/>
        <v>7.8539999999999999E-2</v>
      </c>
      <c r="I476" s="76" t="s">
        <v>602</v>
      </c>
      <c r="J476" s="77" t="s">
        <v>594</v>
      </c>
      <c r="K476" s="38" t="s">
        <v>35</v>
      </c>
      <c r="L476" s="78" t="s">
        <v>36</v>
      </c>
      <c r="M476" s="77"/>
      <c r="N476" s="79"/>
    </row>
    <row r="477" spans="1:14" s="4" customFormat="1" ht="156.94999999999999" customHeight="1">
      <c r="A477" s="59" t="s">
        <v>598</v>
      </c>
      <c r="B477" s="52" t="s">
        <v>618</v>
      </c>
      <c r="C477" s="31" t="s">
        <v>607</v>
      </c>
      <c r="D477" s="32">
        <v>1</v>
      </c>
      <c r="E477" s="73">
        <v>108</v>
      </c>
      <c r="F477" s="74">
        <v>113</v>
      </c>
      <c r="G477" s="52" t="s">
        <v>601</v>
      </c>
      <c r="H477" s="75">
        <f t="shared" si="59"/>
        <v>7.8539999999999999E-2</v>
      </c>
      <c r="I477" s="76" t="s">
        <v>602</v>
      </c>
      <c r="J477" s="77" t="s">
        <v>594</v>
      </c>
      <c r="K477" s="38" t="s">
        <v>35</v>
      </c>
      <c r="L477" s="78" t="s">
        <v>36</v>
      </c>
      <c r="M477" s="77"/>
      <c r="N477" s="79"/>
    </row>
    <row r="478" spans="1:14" s="4" customFormat="1" ht="156.94999999999999" customHeight="1">
      <c r="A478" s="59" t="s">
        <v>598</v>
      </c>
      <c r="B478" s="52" t="s">
        <v>618</v>
      </c>
      <c r="C478" s="31" t="s">
        <v>607</v>
      </c>
      <c r="D478" s="32">
        <v>1</v>
      </c>
      <c r="E478" s="73">
        <v>108</v>
      </c>
      <c r="F478" s="74">
        <v>113</v>
      </c>
      <c r="G478" s="52" t="s">
        <v>601</v>
      </c>
      <c r="H478" s="75">
        <f t="shared" si="59"/>
        <v>7.8539999999999999E-2</v>
      </c>
      <c r="I478" s="76" t="s">
        <v>602</v>
      </c>
      <c r="J478" s="77" t="s">
        <v>594</v>
      </c>
      <c r="K478" s="38" t="s">
        <v>35</v>
      </c>
      <c r="L478" s="78" t="s">
        <v>36</v>
      </c>
      <c r="M478" s="77"/>
      <c r="N478" s="79"/>
    </row>
    <row r="479" spans="1:14" s="4" customFormat="1" ht="156.94999999999999" customHeight="1">
      <c r="A479" s="59" t="s">
        <v>598</v>
      </c>
      <c r="B479" s="52" t="s">
        <v>619</v>
      </c>
      <c r="C479" s="31" t="s">
        <v>620</v>
      </c>
      <c r="D479" s="32">
        <v>4</v>
      </c>
      <c r="E479" s="73">
        <v>98</v>
      </c>
      <c r="F479" s="74">
        <v>103</v>
      </c>
      <c r="G479" s="52" t="s">
        <v>621</v>
      </c>
      <c r="H479" s="75">
        <f t="shared" ref="H479:H496" si="60">0.64*0.64*0.68</f>
        <v>0.278528</v>
      </c>
      <c r="I479" s="76" t="s">
        <v>622</v>
      </c>
      <c r="J479" s="77" t="s">
        <v>591</v>
      </c>
      <c r="K479" s="38" t="s">
        <v>35</v>
      </c>
      <c r="L479" s="78" t="s">
        <v>36</v>
      </c>
      <c r="M479" s="77"/>
      <c r="N479" s="79"/>
    </row>
    <row r="480" spans="1:14" s="4" customFormat="1" ht="156.94999999999999" customHeight="1">
      <c r="A480" s="59" t="s">
        <v>598</v>
      </c>
      <c r="B480" s="52" t="s">
        <v>619</v>
      </c>
      <c r="C480" s="31" t="s">
        <v>620</v>
      </c>
      <c r="D480" s="32">
        <v>4</v>
      </c>
      <c r="E480" s="73">
        <v>98</v>
      </c>
      <c r="F480" s="74">
        <v>103</v>
      </c>
      <c r="G480" s="52" t="s">
        <v>621</v>
      </c>
      <c r="H480" s="75">
        <f t="shared" si="60"/>
        <v>0.278528</v>
      </c>
      <c r="I480" s="76" t="s">
        <v>622</v>
      </c>
      <c r="J480" s="77" t="s">
        <v>591</v>
      </c>
      <c r="K480" s="38" t="s">
        <v>35</v>
      </c>
      <c r="L480" s="78" t="s">
        <v>36</v>
      </c>
      <c r="M480" s="77"/>
      <c r="N480" s="79"/>
    </row>
    <row r="481" spans="1:14" s="4" customFormat="1" ht="156.94999999999999" customHeight="1">
      <c r="A481" s="59" t="s">
        <v>598</v>
      </c>
      <c r="B481" s="52" t="s">
        <v>619</v>
      </c>
      <c r="C481" s="31" t="s">
        <v>620</v>
      </c>
      <c r="D481" s="32">
        <v>4</v>
      </c>
      <c r="E481" s="73">
        <v>98</v>
      </c>
      <c r="F481" s="74">
        <v>103</v>
      </c>
      <c r="G481" s="52" t="s">
        <v>621</v>
      </c>
      <c r="H481" s="75">
        <f t="shared" si="60"/>
        <v>0.278528</v>
      </c>
      <c r="I481" s="76" t="s">
        <v>622</v>
      </c>
      <c r="J481" s="77" t="s">
        <v>591</v>
      </c>
      <c r="K481" s="38" t="s">
        <v>35</v>
      </c>
      <c r="L481" s="78" t="s">
        <v>36</v>
      </c>
      <c r="M481" s="77"/>
      <c r="N481" s="79"/>
    </row>
    <row r="482" spans="1:14" s="4" customFormat="1" ht="156.94999999999999" customHeight="1">
      <c r="A482" s="59" t="s">
        <v>598</v>
      </c>
      <c r="B482" s="52" t="s">
        <v>619</v>
      </c>
      <c r="C482" s="31" t="s">
        <v>620</v>
      </c>
      <c r="D482" s="32">
        <v>4</v>
      </c>
      <c r="E482" s="73">
        <v>98</v>
      </c>
      <c r="F482" s="74">
        <v>103</v>
      </c>
      <c r="G482" s="52" t="s">
        <v>621</v>
      </c>
      <c r="H482" s="75">
        <f t="shared" si="60"/>
        <v>0.278528</v>
      </c>
      <c r="I482" s="76" t="s">
        <v>622</v>
      </c>
      <c r="J482" s="77" t="s">
        <v>591</v>
      </c>
      <c r="K482" s="38" t="s">
        <v>35</v>
      </c>
      <c r="L482" s="78" t="s">
        <v>36</v>
      </c>
      <c r="M482" s="77"/>
      <c r="N482" s="79"/>
    </row>
    <row r="483" spans="1:14" s="4" customFormat="1" ht="156.94999999999999" customHeight="1">
      <c r="A483" s="59" t="s">
        <v>598</v>
      </c>
      <c r="B483" s="52" t="s">
        <v>619</v>
      </c>
      <c r="C483" s="31" t="s">
        <v>620</v>
      </c>
      <c r="D483" s="32">
        <v>4</v>
      </c>
      <c r="E483" s="73">
        <v>115</v>
      </c>
      <c r="F483" s="74">
        <v>120</v>
      </c>
      <c r="G483" s="52" t="s">
        <v>621</v>
      </c>
      <c r="H483" s="75">
        <f t="shared" si="60"/>
        <v>0.278528</v>
      </c>
      <c r="I483" s="76" t="s">
        <v>622</v>
      </c>
      <c r="J483" s="77" t="s">
        <v>591</v>
      </c>
      <c r="K483" s="38" t="s">
        <v>35</v>
      </c>
      <c r="L483" s="78" t="s">
        <v>36</v>
      </c>
      <c r="M483" s="77"/>
      <c r="N483" s="79"/>
    </row>
    <row r="484" spans="1:14" s="4" customFormat="1" ht="156.94999999999999" customHeight="1">
      <c r="A484" s="59" t="s">
        <v>598</v>
      </c>
      <c r="B484" s="52" t="s">
        <v>619</v>
      </c>
      <c r="C484" s="31" t="s">
        <v>620</v>
      </c>
      <c r="D484" s="32">
        <v>4</v>
      </c>
      <c r="E484" s="73">
        <v>115</v>
      </c>
      <c r="F484" s="74">
        <v>120</v>
      </c>
      <c r="G484" s="52" t="s">
        <v>621</v>
      </c>
      <c r="H484" s="75">
        <f t="shared" si="60"/>
        <v>0.278528</v>
      </c>
      <c r="I484" s="76" t="s">
        <v>622</v>
      </c>
      <c r="J484" s="77" t="s">
        <v>591</v>
      </c>
      <c r="K484" s="38" t="s">
        <v>35</v>
      </c>
      <c r="L484" s="78" t="s">
        <v>36</v>
      </c>
      <c r="M484" s="77"/>
      <c r="N484" s="79"/>
    </row>
    <row r="485" spans="1:14" s="4" customFormat="1" ht="156.94999999999999" customHeight="1">
      <c r="A485" s="59" t="s">
        <v>598</v>
      </c>
      <c r="B485" s="52" t="s">
        <v>619</v>
      </c>
      <c r="C485" s="31" t="s">
        <v>620</v>
      </c>
      <c r="D485" s="32">
        <v>4</v>
      </c>
      <c r="E485" s="73">
        <v>115</v>
      </c>
      <c r="F485" s="74">
        <v>120</v>
      </c>
      <c r="G485" s="52" t="s">
        <v>621</v>
      </c>
      <c r="H485" s="75">
        <f t="shared" si="60"/>
        <v>0.278528</v>
      </c>
      <c r="I485" s="76" t="s">
        <v>622</v>
      </c>
      <c r="J485" s="77" t="s">
        <v>591</v>
      </c>
      <c r="K485" s="38" t="s">
        <v>35</v>
      </c>
      <c r="L485" s="78" t="s">
        <v>36</v>
      </c>
      <c r="M485" s="77"/>
      <c r="N485" s="79"/>
    </row>
    <row r="486" spans="1:14" s="4" customFormat="1" ht="156.94999999999999" customHeight="1">
      <c r="A486" s="59" t="s">
        <v>598</v>
      </c>
      <c r="B486" s="52" t="s">
        <v>619</v>
      </c>
      <c r="C486" s="31" t="s">
        <v>620</v>
      </c>
      <c r="D486" s="32">
        <v>4</v>
      </c>
      <c r="E486" s="73">
        <v>115</v>
      </c>
      <c r="F486" s="74">
        <v>120</v>
      </c>
      <c r="G486" s="52" t="s">
        <v>621</v>
      </c>
      <c r="H486" s="75">
        <f t="shared" si="60"/>
        <v>0.278528</v>
      </c>
      <c r="I486" s="76" t="s">
        <v>622</v>
      </c>
      <c r="J486" s="77" t="s">
        <v>591</v>
      </c>
      <c r="K486" s="38" t="s">
        <v>35</v>
      </c>
      <c r="L486" s="78" t="s">
        <v>36</v>
      </c>
      <c r="M486" s="77"/>
      <c r="N486" s="79"/>
    </row>
    <row r="487" spans="1:14" s="4" customFormat="1" ht="156.94999999999999" customHeight="1">
      <c r="A487" s="59" t="s">
        <v>598</v>
      </c>
      <c r="B487" s="52" t="s">
        <v>623</v>
      </c>
      <c r="C487" s="31" t="s">
        <v>620</v>
      </c>
      <c r="D487" s="32">
        <v>4</v>
      </c>
      <c r="E487" s="73">
        <v>98</v>
      </c>
      <c r="F487" s="74">
        <v>103</v>
      </c>
      <c r="G487" s="52" t="s">
        <v>621</v>
      </c>
      <c r="H487" s="75">
        <f t="shared" si="60"/>
        <v>0.278528</v>
      </c>
      <c r="I487" s="76" t="s">
        <v>622</v>
      </c>
      <c r="J487" s="77" t="s">
        <v>591</v>
      </c>
      <c r="K487" s="38" t="s">
        <v>35</v>
      </c>
      <c r="L487" s="78" t="s">
        <v>36</v>
      </c>
      <c r="M487" s="77"/>
      <c r="N487" s="79"/>
    </row>
    <row r="488" spans="1:14" s="4" customFormat="1" ht="156.94999999999999" customHeight="1">
      <c r="A488" s="59" t="s">
        <v>598</v>
      </c>
      <c r="B488" s="52" t="s">
        <v>623</v>
      </c>
      <c r="C488" s="31" t="s">
        <v>620</v>
      </c>
      <c r="D488" s="32">
        <v>4</v>
      </c>
      <c r="E488" s="73">
        <v>98</v>
      </c>
      <c r="F488" s="74">
        <v>103</v>
      </c>
      <c r="G488" s="52" t="s">
        <v>621</v>
      </c>
      <c r="H488" s="75">
        <f t="shared" si="60"/>
        <v>0.278528</v>
      </c>
      <c r="I488" s="76" t="s">
        <v>622</v>
      </c>
      <c r="J488" s="77" t="s">
        <v>591</v>
      </c>
      <c r="K488" s="38" t="s">
        <v>35</v>
      </c>
      <c r="L488" s="78" t="s">
        <v>36</v>
      </c>
      <c r="M488" s="77"/>
      <c r="N488" s="79"/>
    </row>
    <row r="489" spans="1:14" s="4" customFormat="1" ht="156.94999999999999" customHeight="1">
      <c r="A489" s="59" t="s">
        <v>598</v>
      </c>
      <c r="B489" s="52" t="s">
        <v>623</v>
      </c>
      <c r="C489" s="31" t="s">
        <v>620</v>
      </c>
      <c r="D489" s="32">
        <v>4</v>
      </c>
      <c r="E489" s="73">
        <v>98</v>
      </c>
      <c r="F489" s="74">
        <v>103</v>
      </c>
      <c r="G489" s="52" t="s">
        <v>621</v>
      </c>
      <c r="H489" s="75">
        <f t="shared" si="60"/>
        <v>0.278528</v>
      </c>
      <c r="I489" s="76" t="s">
        <v>622</v>
      </c>
      <c r="J489" s="77" t="s">
        <v>591</v>
      </c>
      <c r="K489" s="38" t="s">
        <v>35</v>
      </c>
      <c r="L489" s="78" t="s">
        <v>36</v>
      </c>
      <c r="M489" s="77"/>
      <c r="N489" s="79"/>
    </row>
    <row r="490" spans="1:14" s="4" customFormat="1" ht="156.94999999999999" customHeight="1">
      <c r="A490" s="59" t="s">
        <v>598</v>
      </c>
      <c r="B490" s="52" t="s">
        <v>623</v>
      </c>
      <c r="C490" s="31" t="s">
        <v>620</v>
      </c>
      <c r="D490" s="32">
        <v>4</v>
      </c>
      <c r="E490" s="73">
        <v>115</v>
      </c>
      <c r="F490" s="74">
        <v>120</v>
      </c>
      <c r="G490" s="52" t="s">
        <v>621</v>
      </c>
      <c r="H490" s="75">
        <f t="shared" si="60"/>
        <v>0.278528</v>
      </c>
      <c r="I490" s="76" t="s">
        <v>622</v>
      </c>
      <c r="J490" s="77" t="s">
        <v>591</v>
      </c>
      <c r="K490" s="38" t="s">
        <v>35</v>
      </c>
      <c r="L490" s="78" t="s">
        <v>36</v>
      </c>
      <c r="M490" s="77"/>
      <c r="N490" s="79"/>
    </row>
    <row r="491" spans="1:14" s="4" customFormat="1" ht="156.94999999999999" customHeight="1">
      <c r="A491" s="59" t="s">
        <v>598</v>
      </c>
      <c r="B491" s="52" t="s">
        <v>623</v>
      </c>
      <c r="C491" s="31" t="s">
        <v>620</v>
      </c>
      <c r="D491" s="32">
        <v>4</v>
      </c>
      <c r="E491" s="73">
        <v>115</v>
      </c>
      <c r="F491" s="74">
        <v>120</v>
      </c>
      <c r="G491" s="52" t="s">
        <v>621</v>
      </c>
      <c r="H491" s="75">
        <f t="shared" si="60"/>
        <v>0.278528</v>
      </c>
      <c r="I491" s="76" t="s">
        <v>622</v>
      </c>
      <c r="J491" s="77" t="s">
        <v>591</v>
      </c>
      <c r="K491" s="38" t="s">
        <v>35</v>
      </c>
      <c r="L491" s="78" t="s">
        <v>36</v>
      </c>
      <c r="M491" s="77"/>
      <c r="N491" s="79"/>
    </row>
    <row r="492" spans="1:14" s="4" customFormat="1" ht="156.94999999999999" customHeight="1">
      <c r="A492" s="59" t="s">
        <v>598</v>
      </c>
      <c r="B492" s="52" t="s">
        <v>623</v>
      </c>
      <c r="C492" s="31" t="s">
        <v>620</v>
      </c>
      <c r="D492" s="32">
        <v>4</v>
      </c>
      <c r="E492" s="73">
        <v>115</v>
      </c>
      <c r="F492" s="74">
        <v>120</v>
      </c>
      <c r="G492" s="52" t="s">
        <v>621</v>
      </c>
      <c r="H492" s="75">
        <f t="shared" si="60"/>
        <v>0.278528</v>
      </c>
      <c r="I492" s="76" t="s">
        <v>622</v>
      </c>
      <c r="J492" s="77" t="s">
        <v>591</v>
      </c>
      <c r="K492" s="38" t="s">
        <v>35</v>
      </c>
      <c r="L492" s="78" t="s">
        <v>36</v>
      </c>
      <c r="M492" s="77"/>
      <c r="N492" s="79"/>
    </row>
    <row r="493" spans="1:14" s="4" customFormat="1" ht="156.94999999999999" customHeight="1">
      <c r="A493" s="59" t="s">
        <v>598</v>
      </c>
      <c r="B493" s="52" t="s">
        <v>624</v>
      </c>
      <c r="C493" s="31" t="s">
        <v>620</v>
      </c>
      <c r="D493" s="32">
        <v>4</v>
      </c>
      <c r="E493" s="73">
        <v>88</v>
      </c>
      <c r="F493" s="74">
        <v>93</v>
      </c>
      <c r="G493" s="52" t="s">
        <v>621</v>
      </c>
      <c r="H493" s="75">
        <f t="shared" si="60"/>
        <v>0.278528</v>
      </c>
      <c r="I493" s="76" t="s">
        <v>625</v>
      </c>
      <c r="J493" s="77" t="s">
        <v>591</v>
      </c>
      <c r="K493" s="38" t="s">
        <v>35</v>
      </c>
      <c r="L493" s="78" t="s">
        <v>36</v>
      </c>
      <c r="M493" s="77"/>
      <c r="N493" s="79"/>
    </row>
    <row r="494" spans="1:14" s="4" customFormat="1" ht="156.94999999999999" customHeight="1">
      <c r="A494" s="59" t="s">
        <v>598</v>
      </c>
      <c r="B494" s="52" t="s">
        <v>624</v>
      </c>
      <c r="C494" s="31" t="s">
        <v>620</v>
      </c>
      <c r="D494" s="32">
        <v>4</v>
      </c>
      <c r="E494" s="73">
        <v>88</v>
      </c>
      <c r="F494" s="74">
        <v>93</v>
      </c>
      <c r="G494" s="52" t="s">
        <v>621</v>
      </c>
      <c r="H494" s="75">
        <f t="shared" si="60"/>
        <v>0.278528</v>
      </c>
      <c r="I494" s="76" t="s">
        <v>625</v>
      </c>
      <c r="J494" s="77" t="s">
        <v>591</v>
      </c>
      <c r="K494" s="38" t="s">
        <v>35</v>
      </c>
      <c r="L494" s="78" t="s">
        <v>36</v>
      </c>
      <c r="M494" s="77"/>
      <c r="N494" s="79"/>
    </row>
    <row r="495" spans="1:14" s="4" customFormat="1" ht="156.94999999999999" customHeight="1">
      <c r="A495" s="59" t="s">
        <v>598</v>
      </c>
      <c r="B495" s="52" t="s">
        <v>624</v>
      </c>
      <c r="C495" s="31" t="s">
        <v>620</v>
      </c>
      <c r="D495" s="32">
        <v>4</v>
      </c>
      <c r="E495" s="73">
        <v>88</v>
      </c>
      <c r="F495" s="74">
        <v>93</v>
      </c>
      <c r="G495" s="52" t="s">
        <v>621</v>
      </c>
      <c r="H495" s="75">
        <f t="shared" si="60"/>
        <v>0.278528</v>
      </c>
      <c r="I495" s="76" t="s">
        <v>625</v>
      </c>
      <c r="J495" s="77" t="s">
        <v>591</v>
      </c>
      <c r="K495" s="38" t="s">
        <v>35</v>
      </c>
      <c r="L495" s="78" t="s">
        <v>36</v>
      </c>
      <c r="M495" s="77"/>
      <c r="N495" s="79"/>
    </row>
    <row r="496" spans="1:14" s="4" customFormat="1" ht="156.94999999999999" customHeight="1">
      <c r="A496" s="59" t="s">
        <v>598</v>
      </c>
      <c r="B496" s="52" t="s">
        <v>624</v>
      </c>
      <c r="C496" s="31" t="s">
        <v>620</v>
      </c>
      <c r="D496" s="32">
        <v>4</v>
      </c>
      <c r="E496" s="73">
        <v>88</v>
      </c>
      <c r="F496" s="74">
        <v>93</v>
      </c>
      <c r="G496" s="52" t="s">
        <v>621</v>
      </c>
      <c r="H496" s="75">
        <f t="shared" si="60"/>
        <v>0.278528</v>
      </c>
      <c r="I496" s="76" t="s">
        <v>625</v>
      </c>
      <c r="J496" s="77" t="s">
        <v>591</v>
      </c>
      <c r="K496" s="38" t="s">
        <v>35</v>
      </c>
      <c r="L496" s="78" t="s">
        <v>36</v>
      </c>
      <c r="M496" s="77"/>
      <c r="N496" s="79"/>
    </row>
    <row r="497" spans="1:14" s="4" customFormat="1" ht="156.94999999999999" customHeight="1">
      <c r="A497" s="59" t="s">
        <v>626</v>
      </c>
      <c r="B497" s="52" t="s">
        <v>627</v>
      </c>
      <c r="C497" s="31" t="s">
        <v>628</v>
      </c>
      <c r="D497" s="32">
        <v>1</v>
      </c>
      <c r="E497" s="73">
        <v>96</v>
      </c>
      <c r="F497" s="74">
        <v>99</v>
      </c>
      <c r="G497" s="52" t="s">
        <v>629</v>
      </c>
      <c r="H497" s="75">
        <f t="shared" ref="H497:H499" si="61">0.65*0.3*0.26</f>
        <v>5.0700000000000002E-2</v>
      </c>
      <c r="I497" s="76" t="s">
        <v>630</v>
      </c>
      <c r="J497" s="77" t="s">
        <v>631</v>
      </c>
      <c r="K497" s="38" t="s">
        <v>35</v>
      </c>
      <c r="L497" s="78" t="s">
        <v>36</v>
      </c>
      <c r="M497" s="110" t="s">
        <v>632</v>
      </c>
      <c r="N497" s="79"/>
    </row>
    <row r="498" spans="1:14" s="4" customFormat="1" ht="156.94999999999999" customHeight="1">
      <c r="A498" s="59" t="s">
        <v>626</v>
      </c>
      <c r="B498" s="52" t="s">
        <v>627</v>
      </c>
      <c r="C498" s="31" t="s">
        <v>628</v>
      </c>
      <c r="D498" s="32">
        <v>1</v>
      </c>
      <c r="E498" s="73">
        <v>96</v>
      </c>
      <c r="F498" s="74">
        <v>99</v>
      </c>
      <c r="G498" s="52" t="s">
        <v>629</v>
      </c>
      <c r="H498" s="75">
        <f t="shared" si="61"/>
        <v>5.0700000000000002E-2</v>
      </c>
      <c r="I498" s="76" t="s">
        <v>630</v>
      </c>
      <c r="J498" s="77" t="s">
        <v>631</v>
      </c>
      <c r="K498" s="38" t="s">
        <v>35</v>
      </c>
      <c r="L498" s="78" t="s">
        <v>36</v>
      </c>
      <c r="M498" s="110" t="s">
        <v>632</v>
      </c>
      <c r="N498" s="79"/>
    </row>
    <row r="499" spans="1:14" s="4" customFormat="1" ht="156.94999999999999" customHeight="1">
      <c r="A499" s="59" t="s">
        <v>626</v>
      </c>
      <c r="B499" s="52" t="s">
        <v>627</v>
      </c>
      <c r="C499" s="31" t="s">
        <v>628</v>
      </c>
      <c r="D499" s="32">
        <v>1</v>
      </c>
      <c r="E499" s="73">
        <v>96</v>
      </c>
      <c r="F499" s="74">
        <v>99</v>
      </c>
      <c r="G499" s="52" t="s">
        <v>629</v>
      </c>
      <c r="H499" s="75">
        <f t="shared" si="61"/>
        <v>5.0700000000000002E-2</v>
      </c>
      <c r="I499" s="76" t="s">
        <v>630</v>
      </c>
      <c r="J499" s="77" t="s">
        <v>631</v>
      </c>
      <c r="K499" s="38" t="s">
        <v>35</v>
      </c>
      <c r="L499" s="78" t="s">
        <v>36</v>
      </c>
      <c r="M499" s="110" t="s">
        <v>632</v>
      </c>
      <c r="N499" s="79"/>
    </row>
    <row r="500" spans="1:14" s="4" customFormat="1" ht="156.94999999999999" customHeight="1">
      <c r="A500" s="59" t="s">
        <v>626</v>
      </c>
      <c r="B500" s="52" t="s">
        <v>633</v>
      </c>
      <c r="C500" s="31" t="s">
        <v>628</v>
      </c>
      <c r="D500" s="32">
        <v>1</v>
      </c>
      <c r="E500" s="73">
        <v>108</v>
      </c>
      <c r="F500" s="74">
        <v>112</v>
      </c>
      <c r="G500" s="52" t="s">
        <v>175</v>
      </c>
      <c r="H500" s="75">
        <f t="shared" ref="H500:H508" si="62">0.65*0.3*0.33</f>
        <v>6.4350000000000004E-2</v>
      </c>
      <c r="I500" s="76" t="s">
        <v>634</v>
      </c>
      <c r="J500" s="77" t="s">
        <v>631</v>
      </c>
      <c r="K500" s="38" t="s">
        <v>35</v>
      </c>
      <c r="L500" s="78" t="s">
        <v>36</v>
      </c>
      <c r="M500" s="110" t="s">
        <v>632</v>
      </c>
      <c r="N500" s="79"/>
    </row>
    <row r="501" spans="1:14" s="4" customFormat="1" ht="156.94999999999999" customHeight="1">
      <c r="A501" s="59" t="s">
        <v>626</v>
      </c>
      <c r="B501" s="52" t="s">
        <v>633</v>
      </c>
      <c r="C501" s="31" t="s">
        <v>628</v>
      </c>
      <c r="D501" s="32">
        <v>1</v>
      </c>
      <c r="E501" s="73">
        <v>108</v>
      </c>
      <c r="F501" s="74">
        <v>112</v>
      </c>
      <c r="G501" s="52" t="s">
        <v>175</v>
      </c>
      <c r="H501" s="75">
        <f t="shared" si="62"/>
        <v>6.4350000000000004E-2</v>
      </c>
      <c r="I501" s="76" t="s">
        <v>634</v>
      </c>
      <c r="J501" s="77" t="s">
        <v>631</v>
      </c>
      <c r="K501" s="38" t="s">
        <v>35</v>
      </c>
      <c r="L501" s="78" t="s">
        <v>36</v>
      </c>
      <c r="M501" s="110" t="s">
        <v>632</v>
      </c>
      <c r="N501" s="79"/>
    </row>
    <row r="502" spans="1:14" s="4" customFormat="1" ht="156.94999999999999" customHeight="1">
      <c r="A502" s="59" t="s">
        <v>626</v>
      </c>
      <c r="B502" s="52" t="s">
        <v>633</v>
      </c>
      <c r="C502" s="31" t="s">
        <v>628</v>
      </c>
      <c r="D502" s="32">
        <v>1</v>
      </c>
      <c r="E502" s="73">
        <v>108</v>
      </c>
      <c r="F502" s="74">
        <v>112</v>
      </c>
      <c r="G502" s="52" t="s">
        <v>175</v>
      </c>
      <c r="H502" s="75">
        <f t="shared" si="62"/>
        <v>6.4350000000000004E-2</v>
      </c>
      <c r="I502" s="76" t="s">
        <v>634</v>
      </c>
      <c r="J502" s="77" t="s">
        <v>631</v>
      </c>
      <c r="K502" s="38" t="s">
        <v>35</v>
      </c>
      <c r="L502" s="78" t="s">
        <v>36</v>
      </c>
      <c r="M502" s="110" t="s">
        <v>632</v>
      </c>
      <c r="N502" s="79"/>
    </row>
    <row r="503" spans="1:14" s="4" customFormat="1" ht="156.94999999999999" customHeight="1">
      <c r="A503" s="59" t="s">
        <v>626</v>
      </c>
      <c r="B503" s="52" t="s">
        <v>635</v>
      </c>
      <c r="C503" s="112" t="s">
        <v>636</v>
      </c>
      <c r="D503" s="32">
        <v>1</v>
      </c>
      <c r="E503" s="73">
        <v>128</v>
      </c>
      <c r="F503" s="74">
        <v>132</v>
      </c>
      <c r="G503" s="52" t="s">
        <v>175</v>
      </c>
      <c r="H503" s="75">
        <f t="shared" si="62"/>
        <v>6.4350000000000004E-2</v>
      </c>
      <c r="I503" s="76" t="s">
        <v>634</v>
      </c>
      <c r="J503" s="77" t="s">
        <v>631</v>
      </c>
      <c r="K503" s="38" t="s">
        <v>35</v>
      </c>
      <c r="L503" s="78" t="s">
        <v>36</v>
      </c>
      <c r="M503" s="110" t="s">
        <v>632</v>
      </c>
      <c r="N503" s="79"/>
    </row>
    <row r="504" spans="1:14" s="4" customFormat="1" ht="156.94999999999999" customHeight="1">
      <c r="A504" s="59" t="s">
        <v>626</v>
      </c>
      <c r="B504" s="52" t="s">
        <v>635</v>
      </c>
      <c r="C504" s="112" t="s">
        <v>636</v>
      </c>
      <c r="D504" s="32">
        <v>1</v>
      </c>
      <c r="E504" s="73">
        <v>128</v>
      </c>
      <c r="F504" s="74">
        <v>132</v>
      </c>
      <c r="G504" s="52" t="s">
        <v>175</v>
      </c>
      <c r="H504" s="75">
        <f t="shared" si="62"/>
        <v>6.4350000000000004E-2</v>
      </c>
      <c r="I504" s="76" t="s">
        <v>634</v>
      </c>
      <c r="J504" s="77" t="s">
        <v>631</v>
      </c>
      <c r="K504" s="38" t="s">
        <v>35</v>
      </c>
      <c r="L504" s="78" t="s">
        <v>36</v>
      </c>
      <c r="M504" s="110" t="s">
        <v>632</v>
      </c>
      <c r="N504" s="79"/>
    </row>
    <row r="505" spans="1:14" s="4" customFormat="1" ht="156.94999999999999" customHeight="1">
      <c r="A505" s="59" t="s">
        <v>626</v>
      </c>
      <c r="B505" s="52" t="s">
        <v>635</v>
      </c>
      <c r="C505" s="112" t="s">
        <v>636</v>
      </c>
      <c r="D505" s="32">
        <v>1</v>
      </c>
      <c r="E505" s="73">
        <v>128</v>
      </c>
      <c r="F505" s="74">
        <v>132</v>
      </c>
      <c r="G505" s="52" t="s">
        <v>175</v>
      </c>
      <c r="H505" s="75">
        <f t="shared" si="62"/>
        <v>6.4350000000000004E-2</v>
      </c>
      <c r="I505" s="76" t="s">
        <v>634</v>
      </c>
      <c r="J505" s="77" t="s">
        <v>631</v>
      </c>
      <c r="K505" s="38" t="s">
        <v>35</v>
      </c>
      <c r="L505" s="78" t="s">
        <v>36</v>
      </c>
      <c r="M505" s="110" t="s">
        <v>632</v>
      </c>
      <c r="N505" s="79"/>
    </row>
    <row r="506" spans="1:14" s="4" customFormat="1" ht="156.94999999999999" customHeight="1">
      <c r="A506" s="59" t="s">
        <v>626</v>
      </c>
      <c r="B506" s="52" t="s">
        <v>637</v>
      </c>
      <c r="C506" s="112" t="s">
        <v>636</v>
      </c>
      <c r="D506" s="32">
        <v>1</v>
      </c>
      <c r="E506" s="73">
        <v>160</v>
      </c>
      <c r="F506" s="74">
        <v>164</v>
      </c>
      <c r="G506" s="52" t="s">
        <v>175</v>
      </c>
      <c r="H506" s="75">
        <f t="shared" si="62"/>
        <v>6.4350000000000004E-2</v>
      </c>
      <c r="I506" s="76" t="s">
        <v>634</v>
      </c>
      <c r="J506" s="77" t="s">
        <v>631</v>
      </c>
      <c r="K506" s="38" t="s">
        <v>35</v>
      </c>
      <c r="L506" s="78" t="s">
        <v>36</v>
      </c>
      <c r="M506" s="110" t="s">
        <v>632</v>
      </c>
      <c r="N506" s="79"/>
    </row>
    <row r="507" spans="1:14" s="4" customFormat="1" ht="156.94999999999999" customHeight="1">
      <c r="A507" s="59" t="s">
        <v>626</v>
      </c>
      <c r="B507" s="52" t="s">
        <v>637</v>
      </c>
      <c r="C507" s="112" t="s">
        <v>636</v>
      </c>
      <c r="D507" s="32">
        <v>1</v>
      </c>
      <c r="E507" s="73">
        <v>160</v>
      </c>
      <c r="F507" s="74">
        <v>164</v>
      </c>
      <c r="G507" s="52" t="s">
        <v>175</v>
      </c>
      <c r="H507" s="75">
        <f t="shared" si="62"/>
        <v>6.4350000000000004E-2</v>
      </c>
      <c r="I507" s="76" t="s">
        <v>634</v>
      </c>
      <c r="J507" s="77" t="s">
        <v>631</v>
      </c>
      <c r="K507" s="38" t="s">
        <v>35</v>
      </c>
      <c r="L507" s="78" t="s">
        <v>36</v>
      </c>
      <c r="M507" s="110" t="s">
        <v>632</v>
      </c>
      <c r="N507" s="79"/>
    </row>
    <row r="508" spans="1:14" s="4" customFormat="1" ht="156.94999999999999" customHeight="1">
      <c r="A508" s="59" t="s">
        <v>626</v>
      </c>
      <c r="B508" s="52" t="s">
        <v>637</v>
      </c>
      <c r="C508" s="112" t="s">
        <v>636</v>
      </c>
      <c r="D508" s="32">
        <v>1</v>
      </c>
      <c r="E508" s="73">
        <v>160</v>
      </c>
      <c r="F508" s="74">
        <v>164</v>
      </c>
      <c r="G508" s="52" t="s">
        <v>175</v>
      </c>
      <c r="H508" s="75">
        <f t="shared" si="62"/>
        <v>6.4350000000000004E-2</v>
      </c>
      <c r="I508" s="76" t="s">
        <v>634</v>
      </c>
      <c r="J508" s="77" t="s">
        <v>631</v>
      </c>
      <c r="K508" s="38" t="s">
        <v>35</v>
      </c>
      <c r="L508" s="78" t="s">
        <v>36</v>
      </c>
      <c r="M508" s="110" t="s">
        <v>632</v>
      </c>
      <c r="N508" s="79"/>
    </row>
    <row r="509" spans="1:14" s="4" customFormat="1" ht="156.94999999999999" customHeight="1">
      <c r="A509" s="59" t="s">
        <v>638</v>
      </c>
      <c r="B509" s="52" t="s">
        <v>639</v>
      </c>
      <c r="C509" s="31" t="s">
        <v>640</v>
      </c>
      <c r="D509" s="32">
        <v>1</v>
      </c>
      <c r="E509" s="73">
        <v>108</v>
      </c>
      <c r="F509" s="74">
        <v>112</v>
      </c>
      <c r="G509" s="52" t="s">
        <v>641</v>
      </c>
      <c r="H509" s="75">
        <f t="shared" ref="H509:H529" si="63">0.655*0.295*0.35</f>
        <v>6.7628750000000001E-2</v>
      </c>
      <c r="I509" s="76" t="s">
        <v>642</v>
      </c>
      <c r="J509" s="77" t="s">
        <v>631</v>
      </c>
      <c r="K509" s="38" t="s">
        <v>35</v>
      </c>
      <c r="L509" s="78" t="s">
        <v>36</v>
      </c>
      <c r="M509" s="110" t="s">
        <v>643</v>
      </c>
      <c r="N509" s="79"/>
    </row>
    <row r="510" spans="1:14" s="4" customFormat="1" ht="156.94999999999999" customHeight="1">
      <c r="A510" s="59" t="s">
        <v>638</v>
      </c>
      <c r="B510" s="52" t="s">
        <v>639</v>
      </c>
      <c r="C510" s="31" t="s">
        <v>640</v>
      </c>
      <c r="D510" s="32">
        <v>1</v>
      </c>
      <c r="E510" s="73">
        <v>108</v>
      </c>
      <c r="F510" s="74">
        <v>112</v>
      </c>
      <c r="G510" s="52" t="s">
        <v>641</v>
      </c>
      <c r="H510" s="75">
        <f t="shared" si="63"/>
        <v>6.7628750000000001E-2</v>
      </c>
      <c r="I510" s="76" t="s">
        <v>642</v>
      </c>
      <c r="J510" s="77" t="s">
        <v>631</v>
      </c>
      <c r="K510" s="38" t="s">
        <v>35</v>
      </c>
      <c r="L510" s="78" t="s">
        <v>36</v>
      </c>
      <c r="M510" s="110" t="s">
        <v>643</v>
      </c>
      <c r="N510" s="79"/>
    </row>
    <row r="511" spans="1:14" s="4" customFormat="1" ht="156.94999999999999" customHeight="1">
      <c r="A511" s="59" t="s">
        <v>638</v>
      </c>
      <c r="B511" s="52" t="s">
        <v>639</v>
      </c>
      <c r="C511" s="31" t="s">
        <v>640</v>
      </c>
      <c r="D511" s="32">
        <v>1</v>
      </c>
      <c r="E511" s="73">
        <v>108</v>
      </c>
      <c r="F511" s="74">
        <v>112</v>
      </c>
      <c r="G511" s="52" t="s">
        <v>641</v>
      </c>
      <c r="H511" s="75">
        <f t="shared" si="63"/>
        <v>6.7628750000000001E-2</v>
      </c>
      <c r="I511" s="76" t="s">
        <v>642</v>
      </c>
      <c r="J511" s="77" t="s">
        <v>631</v>
      </c>
      <c r="K511" s="38" t="s">
        <v>35</v>
      </c>
      <c r="L511" s="78" t="s">
        <v>36</v>
      </c>
      <c r="M511" s="110" t="s">
        <v>643</v>
      </c>
      <c r="N511" s="79"/>
    </row>
    <row r="512" spans="1:14" s="4" customFormat="1" ht="156.94999999999999" customHeight="1">
      <c r="A512" s="59" t="s">
        <v>638</v>
      </c>
      <c r="B512" s="52" t="s">
        <v>639</v>
      </c>
      <c r="C512" s="112" t="s">
        <v>644</v>
      </c>
      <c r="D512" s="32">
        <v>1</v>
      </c>
      <c r="E512" s="73">
        <v>128</v>
      </c>
      <c r="F512" s="74">
        <v>132</v>
      </c>
      <c r="G512" s="52" t="s">
        <v>641</v>
      </c>
      <c r="H512" s="75">
        <f t="shared" si="63"/>
        <v>6.7628750000000001E-2</v>
      </c>
      <c r="I512" s="76" t="s">
        <v>642</v>
      </c>
      <c r="J512" s="77" t="s">
        <v>631</v>
      </c>
      <c r="K512" s="38" t="s">
        <v>35</v>
      </c>
      <c r="L512" s="78" t="s">
        <v>36</v>
      </c>
      <c r="M512" s="110" t="s">
        <v>643</v>
      </c>
      <c r="N512" s="79"/>
    </row>
    <row r="513" spans="1:14" s="4" customFormat="1" ht="156.94999999999999" customHeight="1">
      <c r="A513" s="59" t="s">
        <v>638</v>
      </c>
      <c r="B513" s="52" t="s">
        <v>639</v>
      </c>
      <c r="C513" s="112" t="s">
        <v>644</v>
      </c>
      <c r="D513" s="32">
        <v>1</v>
      </c>
      <c r="E513" s="73">
        <v>128</v>
      </c>
      <c r="F513" s="74">
        <v>132</v>
      </c>
      <c r="G513" s="52" t="s">
        <v>641</v>
      </c>
      <c r="H513" s="75">
        <f t="shared" si="63"/>
        <v>6.7628750000000001E-2</v>
      </c>
      <c r="I513" s="76" t="s">
        <v>642</v>
      </c>
      <c r="J513" s="77" t="s">
        <v>631</v>
      </c>
      <c r="K513" s="38" t="s">
        <v>35</v>
      </c>
      <c r="L513" s="78" t="s">
        <v>36</v>
      </c>
      <c r="M513" s="110" t="s">
        <v>643</v>
      </c>
      <c r="N513" s="79"/>
    </row>
    <row r="514" spans="1:14" s="4" customFormat="1" ht="156.94999999999999" customHeight="1">
      <c r="A514" s="59" t="s">
        <v>638</v>
      </c>
      <c r="B514" s="52" t="s">
        <v>639</v>
      </c>
      <c r="C514" s="112" t="s">
        <v>644</v>
      </c>
      <c r="D514" s="32">
        <v>1</v>
      </c>
      <c r="E514" s="73">
        <v>128</v>
      </c>
      <c r="F514" s="74">
        <v>132</v>
      </c>
      <c r="G514" s="52" t="s">
        <v>641</v>
      </c>
      <c r="H514" s="75">
        <f t="shared" si="63"/>
        <v>6.7628750000000001E-2</v>
      </c>
      <c r="I514" s="76" t="s">
        <v>642</v>
      </c>
      <c r="J514" s="77" t="s">
        <v>631</v>
      </c>
      <c r="K514" s="38" t="s">
        <v>35</v>
      </c>
      <c r="L514" s="78" t="s">
        <v>36</v>
      </c>
      <c r="M514" s="110" t="s">
        <v>643</v>
      </c>
      <c r="N514" s="79"/>
    </row>
    <row r="515" spans="1:14" s="4" customFormat="1" ht="156.94999999999999" customHeight="1">
      <c r="A515" s="59" t="s">
        <v>638</v>
      </c>
      <c r="B515" s="52" t="s">
        <v>645</v>
      </c>
      <c r="C515" s="31" t="s">
        <v>640</v>
      </c>
      <c r="D515" s="32">
        <v>1</v>
      </c>
      <c r="E515" s="73">
        <v>120</v>
      </c>
      <c r="F515" s="74">
        <v>124</v>
      </c>
      <c r="G515" s="52" t="s">
        <v>641</v>
      </c>
      <c r="H515" s="75">
        <f t="shared" si="63"/>
        <v>6.7628750000000001E-2</v>
      </c>
      <c r="I515" s="76" t="s">
        <v>642</v>
      </c>
      <c r="J515" s="77" t="s">
        <v>631</v>
      </c>
      <c r="K515" s="38" t="s">
        <v>35</v>
      </c>
      <c r="L515" s="78" t="s">
        <v>36</v>
      </c>
      <c r="M515" s="110" t="s">
        <v>643</v>
      </c>
      <c r="N515" s="79"/>
    </row>
    <row r="516" spans="1:14" s="4" customFormat="1" ht="156.94999999999999" customHeight="1">
      <c r="A516" s="59" t="s">
        <v>638</v>
      </c>
      <c r="B516" s="52" t="s">
        <v>645</v>
      </c>
      <c r="C516" s="31" t="s">
        <v>640</v>
      </c>
      <c r="D516" s="32">
        <v>1</v>
      </c>
      <c r="E516" s="73">
        <v>120</v>
      </c>
      <c r="F516" s="74">
        <v>124</v>
      </c>
      <c r="G516" s="52" t="s">
        <v>641</v>
      </c>
      <c r="H516" s="75">
        <f t="shared" si="63"/>
        <v>6.7628750000000001E-2</v>
      </c>
      <c r="I516" s="76" t="s">
        <v>642</v>
      </c>
      <c r="J516" s="77" t="s">
        <v>631</v>
      </c>
      <c r="K516" s="38" t="s">
        <v>35</v>
      </c>
      <c r="L516" s="78" t="s">
        <v>36</v>
      </c>
      <c r="M516" s="110" t="s">
        <v>643</v>
      </c>
      <c r="N516" s="79"/>
    </row>
    <row r="517" spans="1:14" s="4" customFormat="1" ht="156.94999999999999" customHeight="1">
      <c r="A517" s="59" t="s">
        <v>638</v>
      </c>
      <c r="B517" s="52" t="s">
        <v>645</v>
      </c>
      <c r="C517" s="31" t="s">
        <v>640</v>
      </c>
      <c r="D517" s="32">
        <v>1</v>
      </c>
      <c r="E517" s="73">
        <v>120</v>
      </c>
      <c r="F517" s="74">
        <v>124</v>
      </c>
      <c r="G517" s="52" t="s">
        <v>641</v>
      </c>
      <c r="H517" s="75">
        <f t="shared" si="63"/>
        <v>6.7628750000000001E-2</v>
      </c>
      <c r="I517" s="76" t="s">
        <v>642</v>
      </c>
      <c r="J517" s="77" t="s">
        <v>631</v>
      </c>
      <c r="K517" s="38" t="s">
        <v>35</v>
      </c>
      <c r="L517" s="78" t="s">
        <v>36</v>
      </c>
      <c r="M517" s="110" t="s">
        <v>643</v>
      </c>
      <c r="N517" s="79"/>
    </row>
    <row r="518" spans="1:14" s="4" customFormat="1" ht="156.94999999999999" customHeight="1">
      <c r="A518" s="59" t="s">
        <v>638</v>
      </c>
      <c r="B518" s="52" t="s">
        <v>645</v>
      </c>
      <c r="C518" s="112" t="s">
        <v>644</v>
      </c>
      <c r="D518" s="32">
        <v>1</v>
      </c>
      <c r="E518" s="73">
        <v>140</v>
      </c>
      <c r="F518" s="74">
        <v>144</v>
      </c>
      <c r="G518" s="52" t="s">
        <v>641</v>
      </c>
      <c r="H518" s="75">
        <f t="shared" si="63"/>
        <v>6.7628750000000001E-2</v>
      </c>
      <c r="I518" s="76" t="s">
        <v>642</v>
      </c>
      <c r="J518" s="77" t="s">
        <v>631</v>
      </c>
      <c r="K518" s="38" t="s">
        <v>35</v>
      </c>
      <c r="L518" s="78" t="s">
        <v>36</v>
      </c>
      <c r="M518" s="110" t="s">
        <v>643</v>
      </c>
      <c r="N518" s="79"/>
    </row>
    <row r="519" spans="1:14" s="4" customFormat="1" ht="156.94999999999999" customHeight="1">
      <c r="A519" s="59" t="s">
        <v>638</v>
      </c>
      <c r="B519" s="52" t="s">
        <v>645</v>
      </c>
      <c r="C519" s="112" t="s">
        <v>644</v>
      </c>
      <c r="D519" s="32">
        <v>1</v>
      </c>
      <c r="E519" s="73">
        <v>140</v>
      </c>
      <c r="F519" s="74">
        <v>144</v>
      </c>
      <c r="G519" s="52" t="s">
        <v>641</v>
      </c>
      <c r="H519" s="75">
        <f t="shared" si="63"/>
        <v>6.7628750000000001E-2</v>
      </c>
      <c r="I519" s="76" t="s">
        <v>642</v>
      </c>
      <c r="J519" s="77" t="s">
        <v>631</v>
      </c>
      <c r="K519" s="38" t="s">
        <v>35</v>
      </c>
      <c r="L519" s="78" t="s">
        <v>36</v>
      </c>
      <c r="M519" s="110" t="s">
        <v>643</v>
      </c>
      <c r="N519" s="79"/>
    </row>
    <row r="520" spans="1:14" s="4" customFormat="1" ht="156.94999999999999" customHeight="1">
      <c r="A520" s="59" t="s">
        <v>638</v>
      </c>
      <c r="B520" s="52" t="s">
        <v>645</v>
      </c>
      <c r="C520" s="112" t="s">
        <v>644</v>
      </c>
      <c r="D520" s="32">
        <v>1</v>
      </c>
      <c r="E520" s="73">
        <v>140</v>
      </c>
      <c r="F520" s="74">
        <v>144</v>
      </c>
      <c r="G520" s="52" t="s">
        <v>641</v>
      </c>
      <c r="H520" s="75">
        <f t="shared" si="63"/>
        <v>6.7628750000000001E-2</v>
      </c>
      <c r="I520" s="76" t="s">
        <v>642</v>
      </c>
      <c r="J520" s="77" t="s">
        <v>631</v>
      </c>
      <c r="K520" s="38" t="s">
        <v>35</v>
      </c>
      <c r="L520" s="78" t="s">
        <v>36</v>
      </c>
      <c r="M520" s="110" t="s">
        <v>643</v>
      </c>
      <c r="N520" s="79"/>
    </row>
    <row r="521" spans="1:14" s="4" customFormat="1" ht="156.94999999999999" customHeight="1">
      <c r="A521" s="59" t="s">
        <v>638</v>
      </c>
      <c r="B521" s="52" t="s">
        <v>646</v>
      </c>
      <c r="C521" s="31" t="s">
        <v>647</v>
      </c>
      <c r="D521" s="32">
        <v>1</v>
      </c>
      <c r="E521" s="73">
        <v>108</v>
      </c>
      <c r="F521" s="74">
        <v>112</v>
      </c>
      <c r="G521" s="52" t="s">
        <v>641</v>
      </c>
      <c r="H521" s="75">
        <f t="shared" si="63"/>
        <v>6.7628750000000001E-2</v>
      </c>
      <c r="I521" s="76" t="s">
        <v>642</v>
      </c>
      <c r="J521" s="77" t="s">
        <v>631</v>
      </c>
      <c r="K521" s="38" t="s">
        <v>35</v>
      </c>
      <c r="L521" s="78" t="s">
        <v>36</v>
      </c>
      <c r="M521" s="110" t="s">
        <v>643</v>
      </c>
      <c r="N521" s="79"/>
    </row>
    <row r="522" spans="1:14" s="4" customFormat="1" ht="156.94999999999999" customHeight="1">
      <c r="A522" s="59" t="s">
        <v>638</v>
      </c>
      <c r="B522" s="52" t="s">
        <v>646</v>
      </c>
      <c r="C522" s="31" t="s">
        <v>647</v>
      </c>
      <c r="D522" s="32">
        <v>1</v>
      </c>
      <c r="E522" s="73">
        <v>108</v>
      </c>
      <c r="F522" s="74">
        <v>112</v>
      </c>
      <c r="G522" s="52" t="s">
        <v>641</v>
      </c>
      <c r="H522" s="75">
        <f t="shared" si="63"/>
        <v>6.7628750000000001E-2</v>
      </c>
      <c r="I522" s="76" t="s">
        <v>642</v>
      </c>
      <c r="J522" s="77" t="s">
        <v>631</v>
      </c>
      <c r="K522" s="38" t="s">
        <v>35</v>
      </c>
      <c r="L522" s="78" t="s">
        <v>36</v>
      </c>
      <c r="M522" s="110" t="s">
        <v>643</v>
      </c>
      <c r="N522" s="79"/>
    </row>
    <row r="523" spans="1:14" s="4" customFormat="1" ht="156.94999999999999" customHeight="1">
      <c r="A523" s="59" t="s">
        <v>638</v>
      </c>
      <c r="B523" s="52" t="s">
        <v>646</v>
      </c>
      <c r="C523" s="31" t="s">
        <v>647</v>
      </c>
      <c r="D523" s="32">
        <v>1</v>
      </c>
      <c r="E523" s="73">
        <v>108</v>
      </c>
      <c r="F523" s="74">
        <v>112</v>
      </c>
      <c r="G523" s="52" t="s">
        <v>641</v>
      </c>
      <c r="H523" s="75">
        <f t="shared" si="63"/>
        <v>6.7628750000000001E-2</v>
      </c>
      <c r="I523" s="76" t="s">
        <v>642</v>
      </c>
      <c r="J523" s="77" t="s">
        <v>631</v>
      </c>
      <c r="K523" s="38" t="s">
        <v>35</v>
      </c>
      <c r="L523" s="78" t="s">
        <v>36</v>
      </c>
      <c r="M523" s="110" t="s">
        <v>643</v>
      </c>
      <c r="N523" s="79"/>
    </row>
    <row r="524" spans="1:14" s="4" customFormat="1" ht="156.94999999999999" customHeight="1">
      <c r="A524" s="59" t="s">
        <v>638</v>
      </c>
      <c r="B524" s="52" t="s">
        <v>646</v>
      </c>
      <c r="C524" s="112" t="s">
        <v>648</v>
      </c>
      <c r="D524" s="32">
        <v>1</v>
      </c>
      <c r="E524" s="73">
        <v>128</v>
      </c>
      <c r="F524" s="74">
        <v>132</v>
      </c>
      <c r="G524" s="52" t="s">
        <v>641</v>
      </c>
      <c r="H524" s="75">
        <f t="shared" si="63"/>
        <v>6.7628750000000001E-2</v>
      </c>
      <c r="I524" s="76" t="s">
        <v>642</v>
      </c>
      <c r="J524" s="77" t="s">
        <v>631</v>
      </c>
      <c r="K524" s="38" t="s">
        <v>35</v>
      </c>
      <c r="L524" s="78" t="s">
        <v>36</v>
      </c>
      <c r="M524" s="110" t="s">
        <v>643</v>
      </c>
      <c r="N524" s="79"/>
    </row>
    <row r="525" spans="1:14" s="4" customFormat="1" ht="156.94999999999999" customHeight="1">
      <c r="A525" s="59" t="s">
        <v>638</v>
      </c>
      <c r="B525" s="52" t="s">
        <v>646</v>
      </c>
      <c r="C525" s="112" t="s">
        <v>648</v>
      </c>
      <c r="D525" s="32">
        <v>1</v>
      </c>
      <c r="E525" s="73">
        <v>128</v>
      </c>
      <c r="F525" s="74">
        <v>132</v>
      </c>
      <c r="G525" s="52" t="s">
        <v>641</v>
      </c>
      <c r="H525" s="75">
        <f t="shared" si="63"/>
        <v>6.7628750000000001E-2</v>
      </c>
      <c r="I525" s="76" t="s">
        <v>642</v>
      </c>
      <c r="J525" s="77" t="s">
        <v>631</v>
      </c>
      <c r="K525" s="38" t="s">
        <v>35</v>
      </c>
      <c r="L525" s="78" t="s">
        <v>36</v>
      </c>
      <c r="M525" s="110" t="s">
        <v>643</v>
      </c>
      <c r="N525" s="79"/>
    </row>
    <row r="526" spans="1:14" s="4" customFormat="1" ht="156.94999999999999" customHeight="1">
      <c r="A526" s="59" t="s">
        <v>638</v>
      </c>
      <c r="B526" s="52" t="s">
        <v>649</v>
      </c>
      <c r="C526" s="31" t="s">
        <v>650</v>
      </c>
      <c r="D526" s="32">
        <v>1</v>
      </c>
      <c r="E526" s="73">
        <v>120</v>
      </c>
      <c r="F526" s="74">
        <v>124</v>
      </c>
      <c r="G526" s="52" t="s">
        <v>641</v>
      </c>
      <c r="H526" s="75">
        <f t="shared" si="63"/>
        <v>6.7628750000000001E-2</v>
      </c>
      <c r="I526" s="76" t="s">
        <v>642</v>
      </c>
      <c r="J526" s="77" t="s">
        <v>631</v>
      </c>
      <c r="K526" s="38" t="s">
        <v>35</v>
      </c>
      <c r="L526" s="78" t="s">
        <v>36</v>
      </c>
      <c r="M526" s="110" t="s">
        <v>643</v>
      </c>
      <c r="N526" s="79"/>
    </row>
    <row r="527" spans="1:14" s="4" customFormat="1" ht="156.94999999999999" customHeight="1">
      <c r="A527" s="59" t="s">
        <v>638</v>
      </c>
      <c r="B527" s="52" t="s">
        <v>649</v>
      </c>
      <c r="C527" s="31" t="s">
        <v>650</v>
      </c>
      <c r="D527" s="32">
        <v>1</v>
      </c>
      <c r="E527" s="73">
        <v>120</v>
      </c>
      <c r="F527" s="74">
        <v>124</v>
      </c>
      <c r="G527" s="52" t="s">
        <v>641</v>
      </c>
      <c r="H527" s="75">
        <f t="shared" si="63"/>
        <v>6.7628750000000001E-2</v>
      </c>
      <c r="I527" s="76" t="s">
        <v>642</v>
      </c>
      <c r="J527" s="77" t="s">
        <v>631</v>
      </c>
      <c r="K527" s="38" t="s">
        <v>35</v>
      </c>
      <c r="L527" s="78" t="s">
        <v>36</v>
      </c>
      <c r="M527" s="110" t="s">
        <v>643</v>
      </c>
      <c r="N527" s="79"/>
    </row>
    <row r="528" spans="1:14" s="4" customFormat="1" ht="156.94999999999999" customHeight="1">
      <c r="A528" s="59" t="s">
        <v>638</v>
      </c>
      <c r="B528" s="52" t="s">
        <v>649</v>
      </c>
      <c r="C528" s="31" t="s">
        <v>650</v>
      </c>
      <c r="D528" s="32">
        <v>1</v>
      </c>
      <c r="E528" s="73">
        <v>120</v>
      </c>
      <c r="F528" s="74">
        <v>124</v>
      </c>
      <c r="G528" s="52" t="s">
        <v>641</v>
      </c>
      <c r="H528" s="75">
        <f t="shared" si="63"/>
        <v>6.7628750000000001E-2</v>
      </c>
      <c r="I528" s="76" t="s">
        <v>642</v>
      </c>
      <c r="J528" s="77" t="s">
        <v>631</v>
      </c>
      <c r="K528" s="38" t="s">
        <v>35</v>
      </c>
      <c r="L528" s="78" t="s">
        <v>36</v>
      </c>
      <c r="M528" s="110" t="s">
        <v>643</v>
      </c>
      <c r="N528" s="79"/>
    </row>
    <row r="529" spans="1:14" s="4" customFormat="1" ht="156.94999999999999" customHeight="1">
      <c r="A529" s="59" t="s">
        <v>638</v>
      </c>
      <c r="B529" s="52" t="s">
        <v>649</v>
      </c>
      <c r="C529" s="31" t="s">
        <v>650</v>
      </c>
      <c r="D529" s="32">
        <v>1</v>
      </c>
      <c r="E529" s="73">
        <v>120</v>
      </c>
      <c r="F529" s="74">
        <v>124</v>
      </c>
      <c r="G529" s="52" t="s">
        <v>641</v>
      </c>
      <c r="H529" s="75">
        <f t="shared" si="63"/>
        <v>6.7628750000000001E-2</v>
      </c>
      <c r="I529" s="76" t="s">
        <v>642</v>
      </c>
      <c r="J529" s="77" t="s">
        <v>631</v>
      </c>
      <c r="K529" s="38" t="s">
        <v>35</v>
      </c>
      <c r="L529" s="78" t="s">
        <v>36</v>
      </c>
      <c r="M529" s="110" t="s">
        <v>643</v>
      </c>
      <c r="N529" s="79"/>
    </row>
    <row r="530" spans="1:14" s="4" customFormat="1" ht="156.94999999999999" customHeight="1">
      <c r="A530" s="59" t="s">
        <v>638</v>
      </c>
      <c r="B530" s="52" t="s">
        <v>651</v>
      </c>
      <c r="C530" s="31" t="s">
        <v>650</v>
      </c>
      <c r="D530" s="32">
        <v>1</v>
      </c>
      <c r="E530" s="73">
        <v>103</v>
      </c>
      <c r="F530" s="74">
        <v>108</v>
      </c>
      <c r="G530" s="52" t="s">
        <v>652</v>
      </c>
      <c r="H530" s="75">
        <f t="shared" ref="H530:H537" si="64">0.68*0.35*0.32</f>
        <v>7.6160000000000005E-2</v>
      </c>
      <c r="I530" s="76" t="s">
        <v>653</v>
      </c>
      <c r="J530" s="77" t="s">
        <v>631</v>
      </c>
      <c r="K530" s="38" t="s">
        <v>35</v>
      </c>
      <c r="L530" s="78" t="s">
        <v>36</v>
      </c>
      <c r="M530" s="110" t="s">
        <v>654</v>
      </c>
      <c r="N530" s="79"/>
    </row>
    <row r="531" spans="1:14" s="4" customFormat="1" ht="156.94999999999999" customHeight="1">
      <c r="A531" s="59" t="s">
        <v>638</v>
      </c>
      <c r="B531" s="52" t="s">
        <v>651</v>
      </c>
      <c r="C531" s="31" t="s">
        <v>650</v>
      </c>
      <c r="D531" s="32">
        <v>1</v>
      </c>
      <c r="E531" s="73">
        <v>103</v>
      </c>
      <c r="F531" s="74">
        <v>108</v>
      </c>
      <c r="G531" s="52" t="s">
        <v>652</v>
      </c>
      <c r="H531" s="75">
        <f t="shared" si="64"/>
        <v>7.6160000000000005E-2</v>
      </c>
      <c r="I531" s="76" t="s">
        <v>653</v>
      </c>
      <c r="J531" s="77" t="s">
        <v>631</v>
      </c>
      <c r="K531" s="38" t="s">
        <v>35</v>
      </c>
      <c r="L531" s="78" t="s">
        <v>36</v>
      </c>
      <c r="M531" s="110" t="s">
        <v>654</v>
      </c>
      <c r="N531" s="79"/>
    </row>
    <row r="532" spans="1:14" s="4" customFormat="1" ht="156.94999999999999" customHeight="1">
      <c r="A532" s="59" t="s">
        <v>638</v>
      </c>
      <c r="B532" s="52" t="s">
        <v>655</v>
      </c>
      <c r="C532" s="31" t="s">
        <v>650</v>
      </c>
      <c r="D532" s="32">
        <v>1</v>
      </c>
      <c r="E532" s="73">
        <v>135</v>
      </c>
      <c r="F532" s="74">
        <v>139</v>
      </c>
      <c r="G532" s="52" t="s">
        <v>652</v>
      </c>
      <c r="H532" s="75">
        <f t="shared" si="64"/>
        <v>7.6160000000000005E-2</v>
      </c>
      <c r="I532" s="76" t="s">
        <v>653</v>
      </c>
      <c r="J532" s="77" t="s">
        <v>631</v>
      </c>
      <c r="K532" s="38" t="s">
        <v>35</v>
      </c>
      <c r="L532" s="78" t="s">
        <v>36</v>
      </c>
      <c r="M532" s="110" t="s">
        <v>654</v>
      </c>
      <c r="N532" s="79"/>
    </row>
    <row r="533" spans="1:14" s="4" customFormat="1" ht="156.94999999999999" customHeight="1">
      <c r="A533" s="59" t="s">
        <v>638</v>
      </c>
      <c r="B533" s="52" t="s">
        <v>655</v>
      </c>
      <c r="C533" s="31" t="s">
        <v>650</v>
      </c>
      <c r="D533" s="32">
        <v>1</v>
      </c>
      <c r="E533" s="73">
        <v>135</v>
      </c>
      <c r="F533" s="74">
        <v>139</v>
      </c>
      <c r="G533" s="52" t="s">
        <v>652</v>
      </c>
      <c r="H533" s="75">
        <f t="shared" si="64"/>
        <v>7.6160000000000005E-2</v>
      </c>
      <c r="I533" s="76" t="s">
        <v>653</v>
      </c>
      <c r="J533" s="77" t="s">
        <v>631</v>
      </c>
      <c r="K533" s="38" t="s">
        <v>35</v>
      </c>
      <c r="L533" s="78" t="s">
        <v>36</v>
      </c>
      <c r="M533" s="110" t="s">
        <v>654</v>
      </c>
      <c r="N533" s="79"/>
    </row>
    <row r="534" spans="1:14" s="4" customFormat="1" ht="156.94999999999999" customHeight="1">
      <c r="A534" s="59" t="s">
        <v>638</v>
      </c>
      <c r="B534" s="52" t="s">
        <v>656</v>
      </c>
      <c r="C534" s="31" t="s">
        <v>650</v>
      </c>
      <c r="D534" s="32">
        <v>1</v>
      </c>
      <c r="E534" s="73">
        <v>110</v>
      </c>
      <c r="F534" s="74">
        <v>114</v>
      </c>
      <c r="G534" s="52" t="s">
        <v>652</v>
      </c>
      <c r="H534" s="75">
        <f t="shared" si="64"/>
        <v>7.6160000000000005E-2</v>
      </c>
      <c r="I534" s="76" t="s">
        <v>653</v>
      </c>
      <c r="J534" s="77" t="s">
        <v>631</v>
      </c>
      <c r="K534" s="38" t="s">
        <v>35</v>
      </c>
      <c r="L534" s="78" t="s">
        <v>36</v>
      </c>
      <c r="M534" s="110" t="s">
        <v>654</v>
      </c>
      <c r="N534" s="79"/>
    </row>
    <row r="535" spans="1:14" s="4" customFormat="1" ht="156.94999999999999" customHeight="1">
      <c r="A535" s="59" t="s">
        <v>638</v>
      </c>
      <c r="B535" s="52" t="s">
        <v>656</v>
      </c>
      <c r="C535" s="31" t="s">
        <v>650</v>
      </c>
      <c r="D535" s="32">
        <v>1</v>
      </c>
      <c r="E535" s="73">
        <v>110</v>
      </c>
      <c r="F535" s="74">
        <v>114</v>
      </c>
      <c r="G535" s="52" t="s">
        <v>652</v>
      </c>
      <c r="H535" s="75">
        <f t="shared" si="64"/>
        <v>7.6160000000000005E-2</v>
      </c>
      <c r="I535" s="76" t="s">
        <v>653</v>
      </c>
      <c r="J535" s="77" t="s">
        <v>631</v>
      </c>
      <c r="K535" s="38" t="s">
        <v>35</v>
      </c>
      <c r="L535" s="78" t="s">
        <v>36</v>
      </c>
      <c r="M535" s="110" t="s">
        <v>654</v>
      </c>
      <c r="N535" s="79"/>
    </row>
    <row r="536" spans="1:14" s="4" customFormat="1" ht="156.94999999999999" customHeight="1">
      <c r="A536" s="59" t="s">
        <v>638</v>
      </c>
      <c r="B536" s="52" t="s">
        <v>657</v>
      </c>
      <c r="C536" s="31" t="s">
        <v>650</v>
      </c>
      <c r="D536" s="32">
        <v>1</v>
      </c>
      <c r="E536" s="73">
        <v>143</v>
      </c>
      <c r="F536" s="74">
        <v>147</v>
      </c>
      <c r="G536" s="52" t="s">
        <v>652</v>
      </c>
      <c r="H536" s="75">
        <f t="shared" si="64"/>
        <v>7.6160000000000005E-2</v>
      </c>
      <c r="I536" s="76" t="s">
        <v>653</v>
      </c>
      <c r="J536" s="77" t="s">
        <v>631</v>
      </c>
      <c r="K536" s="38" t="s">
        <v>35</v>
      </c>
      <c r="L536" s="78" t="s">
        <v>36</v>
      </c>
      <c r="M536" s="110" t="s">
        <v>654</v>
      </c>
      <c r="N536" s="79"/>
    </row>
    <row r="537" spans="1:14" s="4" customFormat="1" ht="156.94999999999999" customHeight="1">
      <c r="A537" s="59" t="s">
        <v>638</v>
      </c>
      <c r="B537" s="52" t="s">
        <v>657</v>
      </c>
      <c r="C537" s="31" t="s">
        <v>650</v>
      </c>
      <c r="D537" s="32">
        <v>1</v>
      </c>
      <c r="E537" s="73">
        <v>143</v>
      </c>
      <c r="F537" s="74">
        <v>147</v>
      </c>
      <c r="G537" s="52" t="s">
        <v>652</v>
      </c>
      <c r="H537" s="75">
        <f t="shared" si="64"/>
        <v>7.6160000000000005E-2</v>
      </c>
      <c r="I537" s="76" t="s">
        <v>653</v>
      </c>
      <c r="J537" s="77" t="s">
        <v>631</v>
      </c>
      <c r="K537" s="38" t="s">
        <v>35</v>
      </c>
      <c r="L537" s="78" t="s">
        <v>36</v>
      </c>
      <c r="M537" s="110" t="s">
        <v>643</v>
      </c>
      <c r="N537" s="79"/>
    </row>
    <row r="538" spans="1:14" s="4" customFormat="1" ht="156.94999999999999" customHeight="1">
      <c r="A538" s="59" t="s">
        <v>638</v>
      </c>
      <c r="B538" s="52" t="s">
        <v>658</v>
      </c>
      <c r="C538" s="31" t="s">
        <v>659</v>
      </c>
      <c r="D538" s="32">
        <v>1</v>
      </c>
      <c r="E538" s="73">
        <v>110</v>
      </c>
      <c r="F538" s="74">
        <v>114</v>
      </c>
      <c r="G538" s="52" t="s">
        <v>660</v>
      </c>
      <c r="H538" s="75">
        <f t="shared" ref="H538:H545" si="65">0.66*0.29*0.35</f>
        <v>6.6989999999999994E-2</v>
      </c>
      <c r="I538" s="76" t="s">
        <v>661</v>
      </c>
      <c r="J538" s="77" t="s">
        <v>662</v>
      </c>
      <c r="K538" s="38" t="s">
        <v>35</v>
      </c>
      <c r="L538" s="78" t="s">
        <v>36</v>
      </c>
      <c r="M538" s="110" t="s">
        <v>643</v>
      </c>
      <c r="N538" s="79"/>
    </row>
    <row r="539" spans="1:14" s="4" customFormat="1" ht="156.94999999999999" customHeight="1">
      <c r="A539" s="59" t="s">
        <v>638</v>
      </c>
      <c r="B539" s="52" t="s">
        <v>658</v>
      </c>
      <c r="C539" s="31" t="s">
        <v>659</v>
      </c>
      <c r="D539" s="32">
        <v>1</v>
      </c>
      <c r="E539" s="73">
        <v>110</v>
      </c>
      <c r="F539" s="74">
        <v>114</v>
      </c>
      <c r="G539" s="52" t="s">
        <v>660</v>
      </c>
      <c r="H539" s="75">
        <f t="shared" si="65"/>
        <v>6.6989999999999994E-2</v>
      </c>
      <c r="I539" s="76" t="s">
        <v>661</v>
      </c>
      <c r="J539" s="77" t="s">
        <v>662</v>
      </c>
      <c r="K539" s="38" t="s">
        <v>35</v>
      </c>
      <c r="L539" s="78" t="s">
        <v>36</v>
      </c>
      <c r="M539" s="110" t="s">
        <v>643</v>
      </c>
      <c r="N539" s="79"/>
    </row>
    <row r="540" spans="1:14" s="4" customFormat="1" ht="156.94999999999999" customHeight="1">
      <c r="A540" s="59" t="s">
        <v>638</v>
      </c>
      <c r="B540" s="52" t="s">
        <v>663</v>
      </c>
      <c r="C540" s="31" t="s">
        <v>659</v>
      </c>
      <c r="D540" s="32">
        <v>1</v>
      </c>
      <c r="E540" s="73">
        <v>136</v>
      </c>
      <c r="F540" s="74">
        <v>140</v>
      </c>
      <c r="G540" s="52" t="s">
        <v>660</v>
      </c>
      <c r="H540" s="75">
        <f t="shared" si="65"/>
        <v>6.6989999999999994E-2</v>
      </c>
      <c r="I540" s="76" t="s">
        <v>661</v>
      </c>
      <c r="J540" s="77" t="s">
        <v>662</v>
      </c>
      <c r="K540" s="38" t="s">
        <v>35</v>
      </c>
      <c r="L540" s="78" t="s">
        <v>36</v>
      </c>
      <c r="M540" s="110" t="s">
        <v>643</v>
      </c>
      <c r="N540" s="79"/>
    </row>
    <row r="541" spans="1:14" s="4" customFormat="1" ht="156.94999999999999" customHeight="1">
      <c r="A541" s="59" t="s">
        <v>638</v>
      </c>
      <c r="B541" s="52" t="s">
        <v>664</v>
      </c>
      <c r="C541" s="31" t="s">
        <v>659</v>
      </c>
      <c r="D541" s="32">
        <v>1</v>
      </c>
      <c r="E541" s="73">
        <v>136</v>
      </c>
      <c r="F541" s="74">
        <v>140</v>
      </c>
      <c r="G541" s="52" t="s">
        <v>660</v>
      </c>
      <c r="H541" s="75">
        <f t="shared" si="65"/>
        <v>6.6989999999999994E-2</v>
      </c>
      <c r="I541" s="76" t="s">
        <v>661</v>
      </c>
      <c r="J541" s="77" t="s">
        <v>662</v>
      </c>
      <c r="K541" s="38" t="s">
        <v>35</v>
      </c>
      <c r="L541" s="78" t="s">
        <v>36</v>
      </c>
      <c r="M541" s="110" t="s">
        <v>643</v>
      </c>
      <c r="N541" s="79"/>
    </row>
    <row r="542" spans="1:14" s="4" customFormat="1" ht="156.94999999999999" customHeight="1">
      <c r="A542" s="59" t="s">
        <v>638</v>
      </c>
      <c r="B542" s="52" t="s">
        <v>658</v>
      </c>
      <c r="C542" s="112" t="s">
        <v>665</v>
      </c>
      <c r="D542" s="32">
        <v>1</v>
      </c>
      <c r="E542" s="73">
        <v>120</v>
      </c>
      <c r="F542" s="74">
        <v>124</v>
      </c>
      <c r="G542" s="52" t="s">
        <v>660</v>
      </c>
      <c r="H542" s="75">
        <f t="shared" si="65"/>
        <v>6.6989999999999994E-2</v>
      </c>
      <c r="I542" s="76" t="s">
        <v>661</v>
      </c>
      <c r="J542" s="77" t="s">
        <v>662</v>
      </c>
      <c r="K542" s="38" t="s">
        <v>35</v>
      </c>
      <c r="L542" s="78" t="s">
        <v>36</v>
      </c>
      <c r="M542" s="110" t="s">
        <v>643</v>
      </c>
      <c r="N542" s="79"/>
    </row>
    <row r="543" spans="1:14" s="4" customFormat="1" ht="156.94999999999999" customHeight="1">
      <c r="A543" s="59" t="s">
        <v>638</v>
      </c>
      <c r="B543" s="52" t="s">
        <v>658</v>
      </c>
      <c r="C543" s="112" t="s">
        <v>665</v>
      </c>
      <c r="D543" s="32">
        <v>1</v>
      </c>
      <c r="E543" s="73">
        <v>120</v>
      </c>
      <c r="F543" s="74">
        <v>124</v>
      </c>
      <c r="G543" s="52" t="s">
        <v>660</v>
      </c>
      <c r="H543" s="75">
        <f t="shared" si="65"/>
        <v>6.6989999999999994E-2</v>
      </c>
      <c r="I543" s="76" t="s">
        <v>661</v>
      </c>
      <c r="J543" s="77" t="s">
        <v>662</v>
      </c>
      <c r="K543" s="38" t="s">
        <v>35</v>
      </c>
      <c r="L543" s="78" t="s">
        <v>36</v>
      </c>
      <c r="M543" s="110" t="s">
        <v>643</v>
      </c>
      <c r="N543" s="79"/>
    </row>
    <row r="544" spans="1:14" s="4" customFormat="1" ht="156.94999999999999" customHeight="1">
      <c r="A544" s="59" t="s">
        <v>638</v>
      </c>
      <c r="B544" s="52" t="s">
        <v>663</v>
      </c>
      <c r="C544" s="112" t="s">
        <v>665</v>
      </c>
      <c r="D544" s="32">
        <v>1</v>
      </c>
      <c r="E544" s="73">
        <v>146</v>
      </c>
      <c r="F544" s="74">
        <v>150</v>
      </c>
      <c r="G544" s="52" t="s">
        <v>660</v>
      </c>
      <c r="H544" s="75">
        <f t="shared" si="65"/>
        <v>6.6989999999999994E-2</v>
      </c>
      <c r="I544" s="76" t="s">
        <v>661</v>
      </c>
      <c r="J544" s="77" t="s">
        <v>662</v>
      </c>
      <c r="K544" s="38" t="s">
        <v>35</v>
      </c>
      <c r="L544" s="78" t="s">
        <v>36</v>
      </c>
      <c r="M544" s="110" t="s">
        <v>643</v>
      </c>
      <c r="N544" s="79"/>
    </row>
    <row r="545" spans="1:14" s="4" customFormat="1" ht="156.94999999999999" customHeight="1">
      <c r="A545" s="59" t="s">
        <v>638</v>
      </c>
      <c r="B545" s="52" t="s">
        <v>664</v>
      </c>
      <c r="C545" s="112" t="s">
        <v>665</v>
      </c>
      <c r="D545" s="32">
        <v>1</v>
      </c>
      <c r="E545" s="73">
        <v>146</v>
      </c>
      <c r="F545" s="74">
        <v>150</v>
      </c>
      <c r="G545" s="52" t="s">
        <v>660</v>
      </c>
      <c r="H545" s="75">
        <f t="shared" si="65"/>
        <v>6.6989999999999994E-2</v>
      </c>
      <c r="I545" s="76" t="s">
        <v>661</v>
      </c>
      <c r="J545" s="77" t="s">
        <v>662</v>
      </c>
      <c r="K545" s="38" t="s">
        <v>35</v>
      </c>
      <c r="L545" s="78" t="s">
        <v>36</v>
      </c>
      <c r="M545" s="110" t="s">
        <v>643</v>
      </c>
      <c r="N545" s="79"/>
    </row>
    <row r="546" spans="1:14" s="4" customFormat="1" ht="156.94999999999999" customHeight="1">
      <c r="A546" s="59" t="s">
        <v>666</v>
      </c>
      <c r="B546" s="52" t="s">
        <v>667</v>
      </c>
      <c r="C546" s="31" t="s">
        <v>668</v>
      </c>
      <c r="D546" s="32">
        <v>1</v>
      </c>
      <c r="E546" s="73">
        <v>88</v>
      </c>
      <c r="F546" s="74">
        <v>94</v>
      </c>
      <c r="G546" s="52" t="s">
        <v>669</v>
      </c>
      <c r="H546" s="75">
        <f t="shared" ref="H546:H550" si="66">0.43*0.33*0.67</f>
        <v>9.5073000000000005E-2</v>
      </c>
      <c r="I546" s="76" t="s">
        <v>670</v>
      </c>
      <c r="J546" s="77" t="s">
        <v>671</v>
      </c>
      <c r="K546" s="38" t="s">
        <v>35</v>
      </c>
      <c r="L546" s="78" t="s">
        <v>36</v>
      </c>
      <c r="M546" s="110" t="s">
        <v>672</v>
      </c>
      <c r="N546" s="79"/>
    </row>
    <row r="547" spans="1:14" s="4" customFormat="1" ht="156.94999999999999" customHeight="1">
      <c r="A547" s="59" t="s">
        <v>666</v>
      </c>
      <c r="B547" s="52" t="s">
        <v>667</v>
      </c>
      <c r="C547" s="31" t="s">
        <v>668</v>
      </c>
      <c r="D547" s="32">
        <v>1</v>
      </c>
      <c r="E547" s="73">
        <v>88</v>
      </c>
      <c r="F547" s="74">
        <v>94</v>
      </c>
      <c r="G547" s="52" t="s">
        <v>669</v>
      </c>
      <c r="H547" s="75">
        <f t="shared" si="66"/>
        <v>9.5073000000000005E-2</v>
      </c>
      <c r="I547" s="76" t="s">
        <v>670</v>
      </c>
      <c r="J547" s="77" t="s">
        <v>671</v>
      </c>
      <c r="K547" s="38" t="s">
        <v>35</v>
      </c>
      <c r="L547" s="78" t="s">
        <v>36</v>
      </c>
      <c r="M547" s="110" t="s">
        <v>672</v>
      </c>
      <c r="N547" s="79"/>
    </row>
    <row r="548" spans="1:14" s="4" customFormat="1" ht="156.94999999999999" customHeight="1">
      <c r="A548" s="59" t="s">
        <v>666</v>
      </c>
      <c r="B548" s="52" t="s">
        <v>667</v>
      </c>
      <c r="C548" s="31" t="s">
        <v>668</v>
      </c>
      <c r="D548" s="32">
        <v>1</v>
      </c>
      <c r="E548" s="73">
        <v>88</v>
      </c>
      <c r="F548" s="74">
        <v>94</v>
      </c>
      <c r="G548" s="52" t="s">
        <v>669</v>
      </c>
      <c r="H548" s="75">
        <f t="shared" si="66"/>
        <v>9.5073000000000005E-2</v>
      </c>
      <c r="I548" s="76" t="s">
        <v>670</v>
      </c>
      <c r="J548" s="77" t="s">
        <v>671</v>
      </c>
      <c r="K548" s="38" t="s">
        <v>35</v>
      </c>
      <c r="L548" s="78" t="s">
        <v>36</v>
      </c>
      <c r="M548" s="110" t="s">
        <v>672</v>
      </c>
      <c r="N548" s="79"/>
    </row>
    <row r="549" spans="1:14" s="4" customFormat="1" ht="156.94999999999999" customHeight="1">
      <c r="A549" s="59" t="s">
        <v>666</v>
      </c>
      <c r="B549" s="52" t="s">
        <v>667</v>
      </c>
      <c r="C549" s="31" t="s">
        <v>668</v>
      </c>
      <c r="D549" s="32">
        <v>1</v>
      </c>
      <c r="E549" s="73">
        <v>88</v>
      </c>
      <c r="F549" s="74">
        <v>94</v>
      </c>
      <c r="G549" s="52" t="s">
        <v>669</v>
      </c>
      <c r="H549" s="75">
        <f t="shared" si="66"/>
        <v>9.5073000000000005E-2</v>
      </c>
      <c r="I549" s="76" t="s">
        <v>670</v>
      </c>
      <c r="J549" s="77" t="s">
        <v>671</v>
      </c>
      <c r="K549" s="38" t="s">
        <v>35</v>
      </c>
      <c r="L549" s="78" t="s">
        <v>36</v>
      </c>
      <c r="M549" s="110" t="s">
        <v>672</v>
      </c>
      <c r="N549" s="79"/>
    </row>
    <row r="550" spans="1:14" s="4" customFormat="1" ht="156.94999999999999" customHeight="1">
      <c r="A550" s="59" t="s">
        <v>666</v>
      </c>
      <c r="B550" s="52" t="s">
        <v>667</v>
      </c>
      <c r="C550" s="31" t="s">
        <v>668</v>
      </c>
      <c r="D550" s="32">
        <v>1</v>
      </c>
      <c r="E550" s="73">
        <v>88</v>
      </c>
      <c r="F550" s="74">
        <v>94</v>
      </c>
      <c r="G550" s="52" t="s">
        <v>669</v>
      </c>
      <c r="H550" s="75">
        <f t="shared" si="66"/>
        <v>9.5073000000000005E-2</v>
      </c>
      <c r="I550" s="76" t="s">
        <v>670</v>
      </c>
      <c r="J550" s="77" t="s">
        <v>671</v>
      </c>
      <c r="K550" s="38" t="s">
        <v>35</v>
      </c>
      <c r="L550" s="78" t="s">
        <v>36</v>
      </c>
      <c r="M550" s="110" t="s">
        <v>672</v>
      </c>
      <c r="N550" s="79"/>
    </row>
    <row r="551" spans="1:14" s="4" customFormat="1" ht="156.94999999999999" customHeight="1">
      <c r="A551" s="59" t="s">
        <v>673</v>
      </c>
      <c r="B551" s="52" t="s">
        <v>674</v>
      </c>
      <c r="C551" s="31" t="s">
        <v>675</v>
      </c>
      <c r="D551" s="32">
        <v>1</v>
      </c>
      <c r="E551" s="73">
        <v>88</v>
      </c>
      <c r="F551" s="74">
        <v>92</v>
      </c>
      <c r="G551" s="52" t="s">
        <v>676</v>
      </c>
      <c r="H551" s="75">
        <f t="shared" ref="H551:H554" si="67">0.75*0.65*0.53</f>
        <v>0.25837500000000002</v>
      </c>
      <c r="I551" s="76" t="s">
        <v>677</v>
      </c>
      <c r="J551" s="77" t="s">
        <v>678</v>
      </c>
      <c r="K551" s="38" t="s">
        <v>35</v>
      </c>
      <c r="L551" s="78" t="s">
        <v>36</v>
      </c>
      <c r="M551" s="77"/>
      <c r="N551" s="79"/>
    </row>
    <row r="552" spans="1:14" s="4" customFormat="1" ht="156.94999999999999" customHeight="1">
      <c r="A552" s="59" t="s">
        <v>673</v>
      </c>
      <c r="B552" s="52" t="s">
        <v>674</v>
      </c>
      <c r="C552" s="31" t="s">
        <v>675</v>
      </c>
      <c r="D552" s="32">
        <v>1</v>
      </c>
      <c r="E552" s="73">
        <v>88</v>
      </c>
      <c r="F552" s="74">
        <v>92</v>
      </c>
      <c r="G552" s="52" t="s">
        <v>676</v>
      </c>
      <c r="H552" s="75">
        <f t="shared" si="67"/>
        <v>0.25837500000000002</v>
      </c>
      <c r="I552" s="76" t="s">
        <v>677</v>
      </c>
      <c r="J552" s="77" t="s">
        <v>678</v>
      </c>
      <c r="K552" s="38" t="s">
        <v>35</v>
      </c>
      <c r="L552" s="78" t="s">
        <v>36</v>
      </c>
      <c r="M552" s="77"/>
      <c r="N552" s="79"/>
    </row>
    <row r="553" spans="1:14" s="4" customFormat="1" ht="156.94999999999999" customHeight="1">
      <c r="A553" s="59" t="s">
        <v>673</v>
      </c>
      <c r="B553" s="52" t="s">
        <v>674</v>
      </c>
      <c r="C553" s="31" t="s">
        <v>675</v>
      </c>
      <c r="D553" s="32">
        <v>1</v>
      </c>
      <c r="E553" s="73">
        <v>88</v>
      </c>
      <c r="F553" s="74">
        <v>92</v>
      </c>
      <c r="G553" s="52" t="s">
        <v>676</v>
      </c>
      <c r="H553" s="75">
        <f t="shared" si="67"/>
        <v>0.25837500000000002</v>
      </c>
      <c r="I553" s="76" t="s">
        <v>677</v>
      </c>
      <c r="J553" s="77" t="s">
        <v>678</v>
      </c>
      <c r="K553" s="38" t="s">
        <v>35</v>
      </c>
      <c r="L553" s="78" t="s">
        <v>36</v>
      </c>
      <c r="M553" s="77"/>
      <c r="N553" s="79"/>
    </row>
    <row r="554" spans="1:14" s="4" customFormat="1" ht="156.94999999999999" customHeight="1">
      <c r="A554" s="59" t="s">
        <v>673</v>
      </c>
      <c r="B554" s="52" t="s">
        <v>674</v>
      </c>
      <c r="C554" s="31" t="s">
        <v>675</v>
      </c>
      <c r="D554" s="32">
        <v>1</v>
      </c>
      <c r="E554" s="73">
        <v>88</v>
      </c>
      <c r="F554" s="74">
        <v>92</v>
      </c>
      <c r="G554" s="52" t="s">
        <v>676</v>
      </c>
      <c r="H554" s="75">
        <f t="shared" si="67"/>
        <v>0.25837500000000002</v>
      </c>
      <c r="I554" s="76" t="s">
        <v>677</v>
      </c>
      <c r="J554" s="77" t="s">
        <v>678</v>
      </c>
      <c r="K554" s="38" t="s">
        <v>35</v>
      </c>
      <c r="L554" s="78" t="s">
        <v>36</v>
      </c>
      <c r="M554" s="77"/>
      <c r="N554" s="79"/>
    </row>
    <row r="555" spans="1:14" s="4" customFormat="1" ht="156.94999999999999" customHeight="1">
      <c r="A555" s="59" t="s">
        <v>673</v>
      </c>
      <c r="B555" s="52" t="s">
        <v>679</v>
      </c>
      <c r="C555" s="31" t="s">
        <v>680</v>
      </c>
      <c r="D555" s="32">
        <v>1</v>
      </c>
      <c r="E555" s="73">
        <v>116</v>
      </c>
      <c r="F555" s="74">
        <v>122</v>
      </c>
      <c r="G555" s="52" t="s">
        <v>681</v>
      </c>
      <c r="H555" s="75">
        <f t="shared" ref="H555:H560" si="68">0.72*0.42*0.35</f>
        <v>0.10584</v>
      </c>
      <c r="I555" s="76" t="s">
        <v>682</v>
      </c>
      <c r="J555" s="77" t="s">
        <v>683</v>
      </c>
      <c r="K555" s="38" t="s">
        <v>35</v>
      </c>
      <c r="L555" s="78" t="s">
        <v>36</v>
      </c>
      <c r="M555" s="110" t="s">
        <v>592</v>
      </c>
      <c r="N555" s="79"/>
    </row>
    <row r="556" spans="1:14" s="4" customFormat="1" ht="156.94999999999999" customHeight="1">
      <c r="A556" s="59" t="s">
        <v>673</v>
      </c>
      <c r="B556" s="52" t="s">
        <v>684</v>
      </c>
      <c r="C556" s="31" t="s">
        <v>680</v>
      </c>
      <c r="D556" s="32">
        <v>1</v>
      </c>
      <c r="E556" s="73">
        <v>132</v>
      </c>
      <c r="F556" s="74">
        <v>138</v>
      </c>
      <c r="G556" s="52" t="s">
        <v>681</v>
      </c>
      <c r="H556" s="75">
        <f t="shared" si="68"/>
        <v>0.10584</v>
      </c>
      <c r="I556" s="76" t="s">
        <v>682</v>
      </c>
      <c r="J556" s="77" t="s">
        <v>683</v>
      </c>
      <c r="K556" s="38" t="s">
        <v>35</v>
      </c>
      <c r="L556" s="78" t="s">
        <v>36</v>
      </c>
      <c r="M556" s="110" t="s">
        <v>592</v>
      </c>
      <c r="N556" s="79"/>
    </row>
    <row r="557" spans="1:14" s="4" customFormat="1" ht="156.94999999999999" customHeight="1">
      <c r="A557" s="59" t="s">
        <v>673</v>
      </c>
      <c r="B557" s="52" t="s">
        <v>685</v>
      </c>
      <c r="C557" s="31" t="s">
        <v>680</v>
      </c>
      <c r="D557" s="32">
        <v>1</v>
      </c>
      <c r="E557" s="73">
        <v>144</v>
      </c>
      <c r="F557" s="74">
        <v>150</v>
      </c>
      <c r="G557" s="52" t="s">
        <v>681</v>
      </c>
      <c r="H557" s="75">
        <f t="shared" si="68"/>
        <v>0.10584</v>
      </c>
      <c r="I557" s="76" t="s">
        <v>682</v>
      </c>
      <c r="J557" s="77" t="s">
        <v>686</v>
      </c>
      <c r="K557" s="38" t="s">
        <v>35</v>
      </c>
      <c r="L557" s="78" t="s">
        <v>36</v>
      </c>
      <c r="M557" s="110" t="s">
        <v>592</v>
      </c>
      <c r="N557" s="79"/>
    </row>
    <row r="558" spans="1:14" s="4" customFormat="1" ht="156.94999999999999" customHeight="1">
      <c r="A558" s="59" t="s">
        <v>673</v>
      </c>
      <c r="B558" s="52" t="s">
        <v>687</v>
      </c>
      <c r="C558" s="31" t="s">
        <v>688</v>
      </c>
      <c r="D558" s="32">
        <v>1</v>
      </c>
      <c r="E558" s="73">
        <v>116</v>
      </c>
      <c r="F558" s="74">
        <v>122</v>
      </c>
      <c r="G558" s="52" t="s">
        <v>681</v>
      </c>
      <c r="H558" s="75">
        <f t="shared" si="68"/>
        <v>0.10584</v>
      </c>
      <c r="I558" s="76" t="s">
        <v>682</v>
      </c>
      <c r="J558" s="77" t="s">
        <v>683</v>
      </c>
      <c r="K558" s="38" t="s">
        <v>35</v>
      </c>
      <c r="L558" s="78" t="s">
        <v>36</v>
      </c>
      <c r="M558" s="110" t="s">
        <v>592</v>
      </c>
      <c r="N558" s="79"/>
    </row>
    <row r="559" spans="1:14" s="4" customFormat="1" ht="156.94999999999999" customHeight="1">
      <c r="A559" s="59" t="s">
        <v>673</v>
      </c>
      <c r="B559" s="52" t="s">
        <v>689</v>
      </c>
      <c r="C559" s="31" t="s">
        <v>688</v>
      </c>
      <c r="D559" s="32">
        <v>1</v>
      </c>
      <c r="E559" s="73">
        <v>132</v>
      </c>
      <c r="F559" s="74">
        <v>138</v>
      </c>
      <c r="G559" s="52" t="s">
        <v>681</v>
      </c>
      <c r="H559" s="75">
        <f t="shared" si="68"/>
        <v>0.10584</v>
      </c>
      <c r="I559" s="76" t="s">
        <v>682</v>
      </c>
      <c r="J559" s="77" t="s">
        <v>683</v>
      </c>
      <c r="K559" s="38" t="s">
        <v>35</v>
      </c>
      <c r="L559" s="78" t="s">
        <v>36</v>
      </c>
      <c r="M559" s="110" t="s">
        <v>592</v>
      </c>
      <c r="N559" s="79"/>
    </row>
    <row r="560" spans="1:14" s="4" customFormat="1" ht="156.94999999999999" customHeight="1">
      <c r="A560" s="59" t="s">
        <v>673</v>
      </c>
      <c r="B560" s="52" t="s">
        <v>690</v>
      </c>
      <c r="C560" s="31" t="s">
        <v>688</v>
      </c>
      <c r="D560" s="32">
        <v>1</v>
      </c>
      <c r="E560" s="73">
        <v>144</v>
      </c>
      <c r="F560" s="74">
        <v>150</v>
      </c>
      <c r="G560" s="52" t="s">
        <v>681</v>
      </c>
      <c r="H560" s="75">
        <f t="shared" si="68"/>
        <v>0.10584</v>
      </c>
      <c r="I560" s="76" t="s">
        <v>682</v>
      </c>
      <c r="J560" s="77" t="s">
        <v>686</v>
      </c>
      <c r="K560" s="38" t="s">
        <v>35</v>
      </c>
      <c r="L560" s="78" t="s">
        <v>36</v>
      </c>
      <c r="M560" s="110" t="s">
        <v>592</v>
      </c>
      <c r="N560" s="79"/>
    </row>
    <row r="561" spans="1:14" s="4" customFormat="1" ht="156.94999999999999" customHeight="1">
      <c r="A561" s="59" t="s">
        <v>691</v>
      </c>
      <c r="B561" s="52" t="s">
        <v>692</v>
      </c>
      <c r="C561" s="31" t="s">
        <v>688</v>
      </c>
      <c r="D561" s="32">
        <v>4</v>
      </c>
      <c r="E561" s="73">
        <v>88</v>
      </c>
      <c r="F561" s="74">
        <v>93</v>
      </c>
      <c r="G561" s="52" t="s">
        <v>693</v>
      </c>
      <c r="H561" s="75">
        <f t="shared" ref="H561:H571" si="69">0.64*0.62*0.68</f>
        <v>0.26982400000000001</v>
      </c>
      <c r="I561" s="76" t="s">
        <v>694</v>
      </c>
      <c r="J561" s="77" t="s">
        <v>683</v>
      </c>
      <c r="K561" s="38" t="s">
        <v>35</v>
      </c>
      <c r="L561" s="78" t="s">
        <v>36</v>
      </c>
      <c r="M561" s="77"/>
      <c r="N561" s="79"/>
    </row>
    <row r="562" spans="1:14" s="4" customFormat="1" ht="156.94999999999999" customHeight="1">
      <c r="A562" s="59" t="s">
        <v>691</v>
      </c>
      <c r="B562" s="52" t="s">
        <v>692</v>
      </c>
      <c r="C562" s="31" t="s">
        <v>688</v>
      </c>
      <c r="D562" s="32">
        <v>4</v>
      </c>
      <c r="E562" s="73">
        <v>88</v>
      </c>
      <c r="F562" s="74">
        <v>93</v>
      </c>
      <c r="G562" s="52" t="s">
        <v>693</v>
      </c>
      <c r="H562" s="75">
        <f t="shared" si="69"/>
        <v>0.26982400000000001</v>
      </c>
      <c r="I562" s="76" t="s">
        <v>694</v>
      </c>
      <c r="J562" s="77" t="s">
        <v>683</v>
      </c>
      <c r="K562" s="38" t="s">
        <v>35</v>
      </c>
      <c r="L562" s="78" t="s">
        <v>36</v>
      </c>
      <c r="M562" s="77"/>
      <c r="N562" s="79"/>
    </row>
    <row r="563" spans="1:14" s="4" customFormat="1" ht="156.94999999999999" customHeight="1">
      <c r="A563" s="59" t="s">
        <v>691</v>
      </c>
      <c r="B563" s="52" t="s">
        <v>692</v>
      </c>
      <c r="C563" s="31" t="s">
        <v>688</v>
      </c>
      <c r="D563" s="32">
        <v>4</v>
      </c>
      <c r="E563" s="73">
        <v>88</v>
      </c>
      <c r="F563" s="74">
        <v>93</v>
      </c>
      <c r="G563" s="52" t="s">
        <v>693</v>
      </c>
      <c r="H563" s="75">
        <f t="shared" si="69"/>
        <v>0.26982400000000001</v>
      </c>
      <c r="I563" s="76" t="s">
        <v>694</v>
      </c>
      <c r="J563" s="77" t="s">
        <v>683</v>
      </c>
      <c r="K563" s="38" t="s">
        <v>35</v>
      </c>
      <c r="L563" s="78" t="s">
        <v>36</v>
      </c>
      <c r="M563" s="77"/>
      <c r="N563" s="79"/>
    </row>
    <row r="564" spans="1:14" s="4" customFormat="1" ht="156.94999999999999" customHeight="1">
      <c r="A564" s="59" t="s">
        <v>691</v>
      </c>
      <c r="B564" s="52" t="s">
        <v>692</v>
      </c>
      <c r="C564" s="31" t="s">
        <v>688</v>
      </c>
      <c r="D564" s="32">
        <v>4</v>
      </c>
      <c r="E564" s="73">
        <v>108</v>
      </c>
      <c r="F564" s="74">
        <v>113</v>
      </c>
      <c r="G564" s="52" t="s">
        <v>693</v>
      </c>
      <c r="H564" s="75">
        <f t="shared" si="69"/>
        <v>0.26982400000000001</v>
      </c>
      <c r="I564" s="76" t="s">
        <v>694</v>
      </c>
      <c r="J564" s="77" t="s">
        <v>683</v>
      </c>
      <c r="K564" s="38" t="s">
        <v>35</v>
      </c>
      <c r="L564" s="78" t="s">
        <v>36</v>
      </c>
      <c r="M564" s="77"/>
      <c r="N564" s="79"/>
    </row>
    <row r="565" spans="1:14" s="4" customFormat="1" ht="156.94999999999999" customHeight="1">
      <c r="A565" s="59" t="s">
        <v>691</v>
      </c>
      <c r="B565" s="52" t="s">
        <v>692</v>
      </c>
      <c r="C565" s="31" t="s">
        <v>688</v>
      </c>
      <c r="D565" s="32">
        <v>4</v>
      </c>
      <c r="E565" s="73">
        <v>108</v>
      </c>
      <c r="F565" s="74">
        <v>113</v>
      </c>
      <c r="G565" s="52" t="s">
        <v>693</v>
      </c>
      <c r="H565" s="75">
        <f t="shared" si="69"/>
        <v>0.26982400000000001</v>
      </c>
      <c r="I565" s="76" t="s">
        <v>694</v>
      </c>
      <c r="J565" s="77" t="s">
        <v>683</v>
      </c>
      <c r="K565" s="38" t="s">
        <v>35</v>
      </c>
      <c r="L565" s="78" t="s">
        <v>36</v>
      </c>
      <c r="M565" s="77"/>
      <c r="N565" s="79"/>
    </row>
    <row r="566" spans="1:14" s="4" customFormat="1" ht="156.94999999999999" customHeight="1">
      <c r="A566" s="59" t="s">
        <v>691</v>
      </c>
      <c r="B566" s="52" t="s">
        <v>692</v>
      </c>
      <c r="C566" s="31" t="s">
        <v>688</v>
      </c>
      <c r="D566" s="32">
        <v>4</v>
      </c>
      <c r="E566" s="73">
        <v>108</v>
      </c>
      <c r="F566" s="74">
        <v>113</v>
      </c>
      <c r="G566" s="52" t="s">
        <v>693</v>
      </c>
      <c r="H566" s="75">
        <f t="shared" si="69"/>
        <v>0.26982400000000001</v>
      </c>
      <c r="I566" s="76" t="s">
        <v>694</v>
      </c>
      <c r="J566" s="77" t="s">
        <v>683</v>
      </c>
      <c r="K566" s="38" t="s">
        <v>35</v>
      </c>
      <c r="L566" s="78" t="s">
        <v>36</v>
      </c>
      <c r="M566" s="77"/>
      <c r="N566" s="79"/>
    </row>
    <row r="567" spans="1:14" s="4" customFormat="1" ht="156.94999999999999" customHeight="1">
      <c r="A567" s="59" t="s">
        <v>691</v>
      </c>
      <c r="B567" s="52" t="s">
        <v>692</v>
      </c>
      <c r="C567" s="31" t="s">
        <v>688</v>
      </c>
      <c r="D567" s="32">
        <v>4</v>
      </c>
      <c r="E567" s="73">
        <v>120</v>
      </c>
      <c r="F567" s="74">
        <v>125</v>
      </c>
      <c r="G567" s="52" t="s">
        <v>693</v>
      </c>
      <c r="H567" s="75">
        <f t="shared" si="69"/>
        <v>0.26982400000000001</v>
      </c>
      <c r="I567" s="76" t="s">
        <v>694</v>
      </c>
      <c r="J567" s="77" t="s">
        <v>683</v>
      </c>
      <c r="K567" s="38" t="s">
        <v>35</v>
      </c>
      <c r="L567" s="78" t="s">
        <v>36</v>
      </c>
      <c r="M567" s="77"/>
      <c r="N567" s="79"/>
    </row>
    <row r="568" spans="1:14" s="4" customFormat="1" ht="156.94999999999999" customHeight="1">
      <c r="A568" s="59" t="s">
        <v>691</v>
      </c>
      <c r="B568" s="52" t="s">
        <v>692</v>
      </c>
      <c r="C568" s="31" t="s">
        <v>688</v>
      </c>
      <c r="D568" s="32">
        <v>4</v>
      </c>
      <c r="E568" s="73">
        <v>120</v>
      </c>
      <c r="F568" s="74">
        <v>125</v>
      </c>
      <c r="G568" s="52" t="s">
        <v>693</v>
      </c>
      <c r="H568" s="75">
        <f t="shared" si="69"/>
        <v>0.26982400000000001</v>
      </c>
      <c r="I568" s="76" t="s">
        <v>694</v>
      </c>
      <c r="J568" s="77" t="s">
        <v>683</v>
      </c>
      <c r="K568" s="38" t="s">
        <v>35</v>
      </c>
      <c r="L568" s="78" t="s">
        <v>36</v>
      </c>
      <c r="M568" s="77"/>
      <c r="N568" s="79"/>
    </row>
    <row r="569" spans="1:14" s="4" customFormat="1" ht="156.94999999999999" customHeight="1">
      <c r="A569" s="59" t="s">
        <v>691</v>
      </c>
      <c r="B569" s="52" t="s">
        <v>692</v>
      </c>
      <c r="C569" s="31" t="s">
        <v>688</v>
      </c>
      <c r="D569" s="32">
        <v>4</v>
      </c>
      <c r="E569" s="73">
        <v>120</v>
      </c>
      <c r="F569" s="74">
        <v>125</v>
      </c>
      <c r="G569" s="52" t="s">
        <v>693</v>
      </c>
      <c r="H569" s="75">
        <f t="shared" si="69"/>
        <v>0.26982400000000001</v>
      </c>
      <c r="I569" s="76" t="s">
        <v>694</v>
      </c>
      <c r="J569" s="77" t="s">
        <v>683</v>
      </c>
      <c r="K569" s="38" t="s">
        <v>35</v>
      </c>
      <c r="L569" s="78" t="s">
        <v>36</v>
      </c>
      <c r="M569" s="77"/>
      <c r="N569" s="79"/>
    </row>
    <row r="570" spans="1:14" s="4" customFormat="1" ht="156.94999999999999" customHeight="1">
      <c r="A570" s="59" t="s">
        <v>691</v>
      </c>
      <c r="B570" s="52" t="s">
        <v>692</v>
      </c>
      <c r="C570" s="31" t="s">
        <v>688</v>
      </c>
      <c r="D570" s="32">
        <v>4</v>
      </c>
      <c r="E570" s="73">
        <v>120</v>
      </c>
      <c r="F570" s="74">
        <v>125</v>
      </c>
      <c r="G570" s="52" t="s">
        <v>693</v>
      </c>
      <c r="H570" s="75">
        <f t="shared" si="69"/>
        <v>0.26982400000000001</v>
      </c>
      <c r="I570" s="76" t="s">
        <v>694</v>
      </c>
      <c r="J570" s="77" t="s">
        <v>683</v>
      </c>
      <c r="K570" s="38" t="s">
        <v>35</v>
      </c>
      <c r="L570" s="78" t="s">
        <v>36</v>
      </c>
      <c r="M570" s="77"/>
      <c r="N570" s="79"/>
    </row>
    <row r="571" spans="1:14" s="4" customFormat="1" ht="156.94999999999999" customHeight="1">
      <c r="A571" s="59" t="s">
        <v>691</v>
      </c>
      <c r="B571" s="52" t="s">
        <v>692</v>
      </c>
      <c r="C571" s="31" t="s">
        <v>688</v>
      </c>
      <c r="D571" s="32">
        <v>4</v>
      </c>
      <c r="E571" s="73">
        <v>120</v>
      </c>
      <c r="F571" s="74">
        <v>125</v>
      </c>
      <c r="G571" s="52" t="s">
        <v>693</v>
      </c>
      <c r="H571" s="75">
        <f t="shared" si="69"/>
        <v>0.26982400000000001</v>
      </c>
      <c r="I571" s="76" t="s">
        <v>694</v>
      </c>
      <c r="J571" s="77" t="s">
        <v>683</v>
      </c>
      <c r="K571" s="38" t="s">
        <v>35</v>
      </c>
      <c r="L571" s="78" t="s">
        <v>36</v>
      </c>
      <c r="M571" s="77"/>
      <c r="N571" s="79"/>
    </row>
    <row r="572" spans="1:14" s="4" customFormat="1" ht="156.94999999999999" customHeight="1">
      <c r="A572" s="59" t="s">
        <v>691</v>
      </c>
      <c r="B572" s="52" t="s">
        <v>695</v>
      </c>
      <c r="C572" s="31" t="s">
        <v>696</v>
      </c>
      <c r="D572" s="32">
        <v>4</v>
      </c>
      <c r="E572" s="73">
        <v>95</v>
      </c>
      <c r="F572" s="74">
        <v>100</v>
      </c>
      <c r="G572" s="52" t="s">
        <v>697</v>
      </c>
      <c r="H572" s="75">
        <f>0.82*0.7*0.58</f>
        <v>0.33291999999999999</v>
      </c>
      <c r="I572" s="76" t="s">
        <v>698</v>
      </c>
      <c r="J572" s="77" t="s">
        <v>699</v>
      </c>
      <c r="K572" s="38" t="s">
        <v>35</v>
      </c>
      <c r="L572" s="78" t="s">
        <v>36</v>
      </c>
      <c r="M572" s="77"/>
      <c r="N572" s="79"/>
    </row>
    <row r="573" spans="1:14" s="4" customFormat="1" ht="156.94999999999999" customHeight="1">
      <c r="A573" s="59" t="s">
        <v>691</v>
      </c>
      <c r="B573" s="52" t="s">
        <v>700</v>
      </c>
      <c r="C573" s="31" t="s">
        <v>701</v>
      </c>
      <c r="D573" s="32">
        <v>4</v>
      </c>
      <c r="E573" s="73">
        <v>84</v>
      </c>
      <c r="F573" s="74">
        <v>88</v>
      </c>
      <c r="G573" s="52" t="s">
        <v>702</v>
      </c>
      <c r="H573" s="75">
        <f t="shared" ref="H573:H584" si="70">0.6*0.58*0.68</f>
        <v>0.23663999999999999</v>
      </c>
      <c r="I573" s="76" t="s">
        <v>703</v>
      </c>
      <c r="J573" s="77" t="s">
        <v>699</v>
      </c>
      <c r="K573" s="38" t="s">
        <v>35</v>
      </c>
      <c r="L573" s="78" t="s">
        <v>36</v>
      </c>
      <c r="M573" s="77"/>
      <c r="N573" s="79"/>
    </row>
    <row r="574" spans="1:14" s="4" customFormat="1" ht="156.94999999999999" customHeight="1">
      <c r="A574" s="59" t="s">
        <v>691</v>
      </c>
      <c r="B574" s="52" t="s">
        <v>700</v>
      </c>
      <c r="C574" s="31" t="s">
        <v>701</v>
      </c>
      <c r="D574" s="32">
        <v>4</v>
      </c>
      <c r="E574" s="73">
        <v>84</v>
      </c>
      <c r="F574" s="74">
        <v>88</v>
      </c>
      <c r="G574" s="52" t="s">
        <v>702</v>
      </c>
      <c r="H574" s="75">
        <f t="shared" si="70"/>
        <v>0.23663999999999999</v>
      </c>
      <c r="I574" s="76" t="s">
        <v>703</v>
      </c>
      <c r="J574" s="77" t="s">
        <v>699</v>
      </c>
      <c r="K574" s="38" t="s">
        <v>35</v>
      </c>
      <c r="L574" s="78" t="s">
        <v>36</v>
      </c>
      <c r="M574" s="77"/>
      <c r="N574" s="79"/>
    </row>
    <row r="575" spans="1:14" s="4" customFormat="1" ht="156.94999999999999" customHeight="1">
      <c r="A575" s="59" t="s">
        <v>691</v>
      </c>
      <c r="B575" s="52" t="s">
        <v>700</v>
      </c>
      <c r="C575" s="31" t="s">
        <v>701</v>
      </c>
      <c r="D575" s="32">
        <v>4</v>
      </c>
      <c r="E575" s="73">
        <v>84</v>
      </c>
      <c r="F575" s="74">
        <v>88</v>
      </c>
      <c r="G575" s="52" t="s">
        <v>702</v>
      </c>
      <c r="H575" s="75">
        <f t="shared" si="70"/>
        <v>0.23663999999999999</v>
      </c>
      <c r="I575" s="76" t="s">
        <v>703</v>
      </c>
      <c r="J575" s="77" t="s">
        <v>699</v>
      </c>
      <c r="K575" s="38" t="s">
        <v>35</v>
      </c>
      <c r="L575" s="78" t="s">
        <v>36</v>
      </c>
      <c r="M575" s="77"/>
      <c r="N575" s="79"/>
    </row>
    <row r="576" spans="1:14" s="4" customFormat="1" ht="156.94999999999999" customHeight="1">
      <c r="A576" s="59" t="s">
        <v>691</v>
      </c>
      <c r="B576" s="52" t="s">
        <v>700</v>
      </c>
      <c r="C576" s="31" t="s">
        <v>701</v>
      </c>
      <c r="D576" s="32">
        <v>4</v>
      </c>
      <c r="E576" s="73">
        <v>84</v>
      </c>
      <c r="F576" s="74">
        <v>88</v>
      </c>
      <c r="G576" s="52" t="s">
        <v>702</v>
      </c>
      <c r="H576" s="75">
        <f t="shared" si="70"/>
        <v>0.23663999999999999</v>
      </c>
      <c r="I576" s="76" t="s">
        <v>703</v>
      </c>
      <c r="J576" s="77" t="s">
        <v>699</v>
      </c>
      <c r="K576" s="38" t="s">
        <v>35</v>
      </c>
      <c r="L576" s="78" t="s">
        <v>36</v>
      </c>
      <c r="M576" s="77"/>
      <c r="N576" s="79"/>
    </row>
    <row r="577" spans="1:14" s="4" customFormat="1" ht="156.94999999999999" customHeight="1">
      <c r="A577" s="59" t="s">
        <v>691</v>
      </c>
      <c r="B577" s="52" t="s">
        <v>704</v>
      </c>
      <c r="C577" s="31" t="s">
        <v>701</v>
      </c>
      <c r="D577" s="32">
        <v>4</v>
      </c>
      <c r="E577" s="73">
        <v>104</v>
      </c>
      <c r="F577" s="74">
        <v>108</v>
      </c>
      <c r="G577" s="52" t="s">
        <v>702</v>
      </c>
      <c r="H577" s="75">
        <f t="shared" si="70"/>
        <v>0.23663999999999999</v>
      </c>
      <c r="I577" s="76" t="s">
        <v>703</v>
      </c>
      <c r="J577" s="77" t="s">
        <v>699</v>
      </c>
      <c r="K577" s="38" t="s">
        <v>35</v>
      </c>
      <c r="L577" s="78" t="s">
        <v>36</v>
      </c>
      <c r="M577" s="77"/>
      <c r="N577" s="79"/>
    </row>
    <row r="578" spans="1:14" s="4" customFormat="1" ht="156.94999999999999" customHeight="1">
      <c r="A578" s="59" t="s">
        <v>691</v>
      </c>
      <c r="B578" s="52" t="s">
        <v>704</v>
      </c>
      <c r="C578" s="31" t="s">
        <v>701</v>
      </c>
      <c r="D578" s="32">
        <v>4</v>
      </c>
      <c r="E578" s="73">
        <v>104</v>
      </c>
      <c r="F578" s="74">
        <v>108</v>
      </c>
      <c r="G578" s="52" t="s">
        <v>702</v>
      </c>
      <c r="H578" s="75">
        <f t="shared" si="70"/>
        <v>0.23663999999999999</v>
      </c>
      <c r="I578" s="76" t="s">
        <v>703</v>
      </c>
      <c r="J578" s="77" t="s">
        <v>699</v>
      </c>
      <c r="K578" s="38" t="s">
        <v>35</v>
      </c>
      <c r="L578" s="78" t="s">
        <v>36</v>
      </c>
      <c r="M578" s="77"/>
      <c r="N578" s="79"/>
    </row>
    <row r="579" spans="1:14" s="4" customFormat="1" ht="156.94999999999999" customHeight="1">
      <c r="A579" s="59" t="s">
        <v>691</v>
      </c>
      <c r="B579" s="52" t="s">
        <v>704</v>
      </c>
      <c r="C579" s="31" t="s">
        <v>701</v>
      </c>
      <c r="D579" s="32">
        <v>4</v>
      </c>
      <c r="E579" s="73">
        <v>104</v>
      </c>
      <c r="F579" s="74">
        <v>108</v>
      </c>
      <c r="G579" s="52" t="s">
        <v>702</v>
      </c>
      <c r="H579" s="75">
        <f t="shared" si="70"/>
        <v>0.23663999999999999</v>
      </c>
      <c r="I579" s="76" t="s">
        <v>703</v>
      </c>
      <c r="J579" s="77" t="s">
        <v>699</v>
      </c>
      <c r="K579" s="38" t="s">
        <v>35</v>
      </c>
      <c r="L579" s="78" t="s">
        <v>36</v>
      </c>
      <c r="M579" s="77"/>
      <c r="N579" s="79"/>
    </row>
    <row r="580" spans="1:14" s="4" customFormat="1" ht="156.94999999999999" customHeight="1">
      <c r="A580" s="59" t="s">
        <v>691</v>
      </c>
      <c r="B580" s="52" t="s">
        <v>704</v>
      </c>
      <c r="C580" s="31" t="s">
        <v>701</v>
      </c>
      <c r="D580" s="32">
        <v>4</v>
      </c>
      <c r="E580" s="73">
        <v>104</v>
      </c>
      <c r="F580" s="74">
        <v>108</v>
      </c>
      <c r="G580" s="52" t="s">
        <v>702</v>
      </c>
      <c r="H580" s="75">
        <f t="shared" si="70"/>
        <v>0.23663999999999999</v>
      </c>
      <c r="I580" s="76" t="s">
        <v>703</v>
      </c>
      <c r="J580" s="77" t="s">
        <v>699</v>
      </c>
      <c r="K580" s="38" t="s">
        <v>35</v>
      </c>
      <c r="L580" s="78" t="s">
        <v>36</v>
      </c>
      <c r="M580" s="77"/>
      <c r="N580" s="79"/>
    </row>
    <row r="581" spans="1:14" s="4" customFormat="1" ht="156.94999999999999" customHeight="1">
      <c r="A581" s="59" t="s">
        <v>691</v>
      </c>
      <c r="B581" s="52" t="s">
        <v>705</v>
      </c>
      <c r="C581" s="31" t="s">
        <v>701</v>
      </c>
      <c r="D581" s="32">
        <v>4</v>
      </c>
      <c r="E581" s="73">
        <v>115</v>
      </c>
      <c r="F581" s="74">
        <v>109</v>
      </c>
      <c r="G581" s="52" t="s">
        <v>702</v>
      </c>
      <c r="H581" s="75">
        <f t="shared" si="70"/>
        <v>0.23663999999999999</v>
      </c>
      <c r="I581" s="76" t="s">
        <v>703</v>
      </c>
      <c r="J581" s="77" t="s">
        <v>699</v>
      </c>
      <c r="K581" s="38" t="s">
        <v>35</v>
      </c>
      <c r="L581" s="78" t="s">
        <v>36</v>
      </c>
      <c r="M581" s="77"/>
      <c r="N581" s="79"/>
    </row>
    <row r="582" spans="1:14" s="4" customFormat="1" ht="156.94999999999999" customHeight="1">
      <c r="A582" s="59" t="s">
        <v>691</v>
      </c>
      <c r="B582" s="52" t="s">
        <v>705</v>
      </c>
      <c r="C582" s="31" t="s">
        <v>701</v>
      </c>
      <c r="D582" s="32">
        <v>4</v>
      </c>
      <c r="E582" s="73">
        <v>115</v>
      </c>
      <c r="F582" s="74">
        <v>109</v>
      </c>
      <c r="G582" s="52" t="s">
        <v>702</v>
      </c>
      <c r="H582" s="75">
        <f t="shared" si="70"/>
        <v>0.23663999999999999</v>
      </c>
      <c r="I582" s="76" t="s">
        <v>703</v>
      </c>
      <c r="J582" s="77" t="s">
        <v>699</v>
      </c>
      <c r="K582" s="38" t="s">
        <v>35</v>
      </c>
      <c r="L582" s="78" t="s">
        <v>36</v>
      </c>
      <c r="M582" s="77"/>
      <c r="N582" s="79"/>
    </row>
    <row r="583" spans="1:14" s="4" customFormat="1" ht="156.94999999999999" customHeight="1">
      <c r="A583" s="59" t="s">
        <v>691</v>
      </c>
      <c r="B583" s="52" t="s">
        <v>705</v>
      </c>
      <c r="C583" s="31" t="s">
        <v>701</v>
      </c>
      <c r="D583" s="32">
        <v>4</v>
      </c>
      <c r="E583" s="73">
        <v>115</v>
      </c>
      <c r="F583" s="74">
        <v>109</v>
      </c>
      <c r="G583" s="52" t="s">
        <v>702</v>
      </c>
      <c r="H583" s="75">
        <f t="shared" si="70"/>
        <v>0.23663999999999999</v>
      </c>
      <c r="I583" s="76" t="s">
        <v>703</v>
      </c>
      <c r="J583" s="77" t="s">
        <v>699</v>
      </c>
      <c r="K583" s="38" t="s">
        <v>35</v>
      </c>
      <c r="L583" s="78" t="s">
        <v>36</v>
      </c>
      <c r="M583" s="77"/>
      <c r="N583" s="79"/>
    </row>
    <row r="584" spans="1:14" s="4" customFormat="1" ht="156.94999999999999" customHeight="1">
      <c r="A584" s="59" t="s">
        <v>691</v>
      </c>
      <c r="B584" s="52" t="s">
        <v>705</v>
      </c>
      <c r="C584" s="31" t="s">
        <v>701</v>
      </c>
      <c r="D584" s="32">
        <v>4</v>
      </c>
      <c r="E584" s="73">
        <v>115</v>
      </c>
      <c r="F584" s="74">
        <v>109</v>
      </c>
      <c r="G584" s="52" t="s">
        <v>702</v>
      </c>
      <c r="H584" s="75">
        <f t="shared" si="70"/>
        <v>0.23663999999999999</v>
      </c>
      <c r="I584" s="76" t="s">
        <v>703</v>
      </c>
      <c r="J584" s="77" t="s">
        <v>699</v>
      </c>
      <c r="K584" s="38" t="s">
        <v>35</v>
      </c>
      <c r="L584" s="78" t="s">
        <v>36</v>
      </c>
      <c r="M584" s="77"/>
      <c r="N584" s="79"/>
    </row>
    <row r="585" spans="1:14" s="4" customFormat="1" ht="156.94999999999999" customHeight="1">
      <c r="A585" s="59" t="s">
        <v>706</v>
      </c>
      <c r="B585" s="52" t="s">
        <v>707</v>
      </c>
      <c r="C585" s="31" t="s">
        <v>708</v>
      </c>
      <c r="D585" s="32">
        <v>1</v>
      </c>
      <c r="E585" s="73">
        <v>86</v>
      </c>
      <c r="F585" s="74">
        <v>91</v>
      </c>
      <c r="G585" s="52" t="s">
        <v>709</v>
      </c>
      <c r="H585" s="75">
        <f t="shared" ref="H585:H596" si="71">0.64*0.38*0.3</f>
        <v>7.2959999999999997E-2</v>
      </c>
      <c r="I585" s="76" t="s">
        <v>634</v>
      </c>
      <c r="J585" s="77" t="s">
        <v>710</v>
      </c>
      <c r="K585" s="38" t="s">
        <v>35</v>
      </c>
      <c r="L585" s="78" t="s">
        <v>36</v>
      </c>
      <c r="M585" s="110" t="s">
        <v>444</v>
      </c>
      <c r="N585" s="79"/>
    </row>
    <row r="586" spans="1:14" s="4" customFormat="1" ht="156.94999999999999" customHeight="1">
      <c r="A586" s="59" t="s">
        <v>706</v>
      </c>
      <c r="B586" s="52" t="s">
        <v>707</v>
      </c>
      <c r="C586" s="31" t="s">
        <v>708</v>
      </c>
      <c r="D586" s="32">
        <v>1</v>
      </c>
      <c r="E586" s="73">
        <v>86</v>
      </c>
      <c r="F586" s="74">
        <v>91</v>
      </c>
      <c r="G586" s="52" t="s">
        <v>709</v>
      </c>
      <c r="H586" s="75">
        <f t="shared" si="71"/>
        <v>7.2959999999999997E-2</v>
      </c>
      <c r="I586" s="76" t="s">
        <v>634</v>
      </c>
      <c r="J586" s="77" t="s">
        <v>710</v>
      </c>
      <c r="K586" s="38" t="s">
        <v>35</v>
      </c>
      <c r="L586" s="78" t="s">
        <v>36</v>
      </c>
      <c r="M586" s="110" t="s">
        <v>444</v>
      </c>
      <c r="N586" s="79"/>
    </row>
    <row r="587" spans="1:14" s="4" customFormat="1" ht="156.94999999999999" customHeight="1">
      <c r="A587" s="59" t="s">
        <v>706</v>
      </c>
      <c r="B587" s="52" t="s">
        <v>711</v>
      </c>
      <c r="C587" s="31" t="s">
        <v>708</v>
      </c>
      <c r="D587" s="32">
        <v>1</v>
      </c>
      <c r="E587" s="73">
        <v>103</v>
      </c>
      <c r="F587" s="74">
        <v>108</v>
      </c>
      <c r="G587" s="52" t="s">
        <v>709</v>
      </c>
      <c r="H587" s="75">
        <f t="shared" si="71"/>
        <v>7.2959999999999997E-2</v>
      </c>
      <c r="I587" s="76" t="s">
        <v>634</v>
      </c>
      <c r="J587" s="77" t="s">
        <v>712</v>
      </c>
      <c r="K587" s="38" t="s">
        <v>35</v>
      </c>
      <c r="L587" s="78" t="s">
        <v>36</v>
      </c>
      <c r="M587" s="110" t="s">
        <v>444</v>
      </c>
      <c r="N587" s="79"/>
    </row>
    <row r="588" spans="1:14" s="4" customFormat="1" ht="156.94999999999999" customHeight="1">
      <c r="A588" s="59" t="s">
        <v>706</v>
      </c>
      <c r="B588" s="52" t="s">
        <v>707</v>
      </c>
      <c r="C588" s="31" t="s">
        <v>708</v>
      </c>
      <c r="D588" s="32">
        <v>1</v>
      </c>
      <c r="E588" s="73">
        <v>86</v>
      </c>
      <c r="F588" s="74">
        <v>91</v>
      </c>
      <c r="G588" s="52" t="s">
        <v>709</v>
      </c>
      <c r="H588" s="75">
        <f t="shared" si="71"/>
        <v>7.2959999999999997E-2</v>
      </c>
      <c r="I588" s="76" t="s">
        <v>634</v>
      </c>
      <c r="J588" s="77" t="s">
        <v>710</v>
      </c>
      <c r="K588" s="38" t="s">
        <v>35</v>
      </c>
      <c r="L588" s="78" t="s">
        <v>36</v>
      </c>
      <c r="M588" s="110" t="s">
        <v>444</v>
      </c>
      <c r="N588" s="79"/>
    </row>
    <row r="589" spans="1:14" s="4" customFormat="1" ht="156.94999999999999" customHeight="1">
      <c r="A589" s="59" t="s">
        <v>706</v>
      </c>
      <c r="B589" s="52" t="s">
        <v>711</v>
      </c>
      <c r="C589" s="31" t="s">
        <v>708</v>
      </c>
      <c r="D589" s="32">
        <v>1</v>
      </c>
      <c r="E589" s="73">
        <v>103</v>
      </c>
      <c r="F589" s="74">
        <v>108</v>
      </c>
      <c r="G589" s="52" t="s">
        <v>709</v>
      </c>
      <c r="H589" s="75">
        <f t="shared" si="71"/>
        <v>7.2959999999999997E-2</v>
      </c>
      <c r="I589" s="76" t="s">
        <v>634</v>
      </c>
      <c r="J589" s="77" t="s">
        <v>712</v>
      </c>
      <c r="K589" s="38" t="s">
        <v>35</v>
      </c>
      <c r="L589" s="78" t="s">
        <v>36</v>
      </c>
      <c r="M589" s="110" t="s">
        <v>444</v>
      </c>
      <c r="N589" s="79"/>
    </row>
    <row r="590" spans="1:14" s="4" customFormat="1" ht="156.94999999999999" customHeight="1">
      <c r="A590" s="59" t="s">
        <v>706</v>
      </c>
      <c r="B590" s="52" t="s">
        <v>713</v>
      </c>
      <c r="C590" s="31" t="s">
        <v>714</v>
      </c>
      <c r="D590" s="32">
        <v>1</v>
      </c>
      <c r="E590" s="73">
        <v>88</v>
      </c>
      <c r="F590" s="74">
        <v>93</v>
      </c>
      <c r="G590" s="52" t="s">
        <v>709</v>
      </c>
      <c r="H590" s="75">
        <f t="shared" si="71"/>
        <v>7.2959999999999997E-2</v>
      </c>
      <c r="I590" s="76" t="s">
        <v>634</v>
      </c>
      <c r="J590" s="77" t="s">
        <v>710</v>
      </c>
      <c r="K590" s="38" t="s">
        <v>35</v>
      </c>
      <c r="L590" s="78" t="s">
        <v>36</v>
      </c>
      <c r="M590" s="110" t="s">
        <v>444</v>
      </c>
      <c r="N590" s="79"/>
    </row>
    <row r="591" spans="1:14" s="4" customFormat="1" ht="156.94999999999999" customHeight="1">
      <c r="A591" s="59" t="s">
        <v>706</v>
      </c>
      <c r="B591" s="52" t="s">
        <v>715</v>
      </c>
      <c r="C591" s="31" t="s">
        <v>714</v>
      </c>
      <c r="D591" s="32">
        <v>1</v>
      </c>
      <c r="E591" s="73">
        <v>105</v>
      </c>
      <c r="F591" s="74">
        <v>110</v>
      </c>
      <c r="G591" s="52" t="s">
        <v>709</v>
      </c>
      <c r="H591" s="75">
        <f t="shared" si="71"/>
        <v>7.2959999999999997E-2</v>
      </c>
      <c r="I591" s="76" t="s">
        <v>634</v>
      </c>
      <c r="J591" s="77" t="s">
        <v>712</v>
      </c>
      <c r="K591" s="38" t="s">
        <v>35</v>
      </c>
      <c r="L591" s="78" t="s">
        <v>36</v>
      </c>
      <c r="M591" s="110" t="s">
        <v>444</v>
      </c>
      <c r="N591" s="79"/>
    </row>
    <row r="592" spans="1:14" s="4" customFormat="1" ht="156.94999999999999" customHeight="1">
      <c r="A592" s="59" t="s">
        <v>706</v>
      </c>
      <c r="B592" s="52" t="s">
        <v>716</v>
      </c>
      <c r="C592" s="31" t="s">
        <v>714</v>
      </c>
      <c r="D592" s="32">
        <v>1</v>
      </c>
      <c r="E592" s="73">
        <v>88</v>
      </c>
      <c r="F592" s="74">
        <v>93</v>
      </c>
      <c r="G592" s="52" t="s">
        <v>709</v>
      </c>
      <c r="H592" s="75">
        <f t="shared" si="71"/>
        <v>7.2959999999999997E-2</v>
      </c>
      <c r="I592" s="76" t="s">
        <v>634</v>
      </c>
      <c r="J592" s="77" t="s">
        <v>710</v>
      </c>
      <c r="K592" s="38" t="s">
        <v>35</v>
      </c>
      <c r="L592" s="78" t="s">
        <v>36</v>
      </c>
      <c r="M592" s="110" t="s">
        <v>444</v>
      </c>
      <c r="N592" s="79"/>
    </row>
    <row r="593" spans="1:14" s="4" customFormat="1" ht="156.94999999999999" customHeight="1">
      <c r="A593" s="59" t="s">
        <v>706</v>
      </c>
      <c r="B593" s="52" t="s">
        <v>716</v>
      </c>
      <c r="C593" s="31" t="s">
        <v>714</v>
      </c>
      <c r="D593" s="32">
        <v>1</v>
      </c>
      <c r="E593" s="73">
        <v>88</v>
      </c>
      <c r="F593" s="74">
        <v>93</v>
      </c>
      <c r="G593" s="52" t="s">
        <v>709</v>
      </c>
      <c r="H593" s="75">
        <f t="shared" si="71"/>
        <v>7.2959999999999997E-2</v>
      </c>
      <c r="I593" s="76" t="s">
        <v>634</v>
      </c>
      <c r="J593" s="77" t="s">
        <v>710</v>
      </c>
      <c r="K593" s="38" t="s">
        <v>35</v>
      </c>
      <c r="L593" s="78" t="s">
        <v>36</v>
      </c>
      <c r="M593" s="110" t="s">
        <v>444</v>
      </c>
      <c r="N593" s="79"/>
    </row>
    <row r="594" spans="1:14" s="4" customFormat="1" ht="156.94999999999999" customHeight="1">
      <c r="A594" s="59" t="s">
        <v>706</v>
      </c>
      <c r="B594" s="52" t="s">
        <v>717</v>
      </c>
      <c r="C594" s="31" t="s">
        <v>714</v>
      </c>
      <c r="D594" s="32">
        <v>1</v>
      </c>
      <c r="E594" s="73">
        <v>105</v>
      </c>
      <c r="F594" s="74">
        <v>110</v>
      </c>
      <c r="G594" s="52" t="s">
        <v>709</v>
      </c>
      <c r="H594" s="75">
        <f t="shared" si="71"/>
        <v>7.2959999999999997E-2</v>
      </c>
      <c r="I594" s="76" t="s">
        <v>634</v>
      </c>
      <c r="J594" s="77" t="s">
        <v>712</v>
      </c>
      <c r="K594" s="38" t="s">
        <v>35</v>
      </c>
      <c r="L594" s="78" t="s">
        <v>36</v>
      </c>
      <c r="M594" s="110" t="s">
        <v>444</v>
      </c>
      <c r="N594" s="79"/>
    </row>
    <row r="595" spans="1:14" s="4" customFormat="1" ht="156.94999999999999" customHeight="1">
      <c r="A595" s="59" t="s">
        <v>706</v>
      </c>
      <c r="B595" s="52" t="s">
        <v>718</v>
      </c>
      <c r="C595" s="31" t="s">
        <v>708</v>
      </c>
      <c r="D595" s="32">
        <v>1</v>
      </c>
      <c r="E595" s="73">
        <v>88</v>
      </c>
      <c r="F595" s="74">
        <v>93</v>
      </c>
      <c r="G595" s="52" t="s">
        <v>709</v>
      </c>
      <c r="H595" s="75">
        <f t="shared" si="71"/>
        <v>7.2959999999999997E-2</v>
      </c>
      <c r="I595" s="76" t="s">
        <v>634</v>
      </c>
      <c r="J595" s="77" t="s">
        <v>710</v>
      </c>
      <c r="K595" s="38" t="s">
        <v>35</v>
      </c>
      <c r="L595" s="78" t="s">
        <v>36</v>
      </c>
      <c r="M595" s="110" t="s">
        <v>444</v>
      </c>
      <c r="N595" s="79"/>
    </row>
    <row r="596" spans="1:14" s="4" customFormat="1" ht="156.94999999999999" customHeight="1">
      <c r="A596" s="59" t="s">
        <v>706</v>
      </c>
      <c r="B596" s="52" t="s">
        <v>719</v>
      </c>
      <c r="C596" s="31" t="s">
        <v>708</v>
      </c>
      <c r="D596" s="32">
        <v>1</v>
      </c>
      <c r="E596" s="73">
        <v>105</v>
      </c>
      <c r="F596" s="74">
        <v>110</v>
      </c>
      <c r="G596" s="52" t="s">
        <v>709</v>
      </c>
      <c r="H596" s="75">
        <f t="shared" si="71"/>
        <v>7.2959999999999997E-2</v>
      </c>
      <c r="I596" s="76" t="s">
        <v>634</v>
      </c>
      <c r="J596" s="77" t="s">
        <v>712</v>
      </c>
      <c r="K596" s="38" t="s">
        <v>35</v>
      </c>
      <c r="L596" s="78" t="s">
        <v>36</v>
      </c>
      <c r="M596" s="110" t="s">
        <v>444</v>
      </c>
      <c r="N596" s="79"/>
    </row>
    <row r="597" spans="1:14" s="4" customFormat="1" ht="156.94999999999999" customHeight="1">
      <c r="A597" s="59" t="s">
        <v>720</v>
      </c>
      <c r="B597" s="31" t="s">
        <v>721</v>
      </c>
      <c r="C597" s="31" t="s">
        <v>722</v>
      </c>
      <c r="D597" s="32">
        <v>1</v>
      </c>
      <c r="E597" s="73">
        <v>152</v>
      </c>
      <c r="F597" s="74">
        <v>158</v>
      </c>
      <c r="G597" s="52" t="s">
        <v>723</v>
      </c>
      <c r="H597" s="75">
        <f t="shared" ref="H597:H599" si="72">0.73*0.28*0.37</f>
        <v>7.5628000000000001E-2</v>
      </c>
      <c r="I597" s="76" t="s">
        <v>724</v>
      </c>
      <c r="J597" s="77" t="s">
        <v>725</v>
      </c>
      <c r="K597" s="38" t="s">
        <v>35</v>
      </c>
      <c r="L597" s="78" t="s">
        <v>36</v>
      </c>
      <c r="M597" s="77"/>
      <c r="N597" s="79"/>
    </row>
    <row r="598" spans="1:14" s="4" customFormat="1" ht="156.94999999999999" customHeight="1">
      <c r="A598" s="59" t="s">
        <v>720</v>
      </c>
      <c r="B598" s="31" t="s">
        <v>721</v>
      </c>
      <c r="C598" s="31" t="s">
        <v>722</v>
      </c>
      <c r="D598" s="32">
        <v>1</v>
      </c>
      <c r="E598" s="73">
        <v>152</v>
      </c>
      <c r="F598" s="74">
        <v>158</v>
      </c>
      <c r="G598" s="52" t="s">
        <v>723</v>
      </c>
      <c r="H598" s="75">
        <f t="shared" si="72"/>
        <v>7.5628000000000001E-2</v>
      </c>
      <c r="I598" s="76" t="s">
        <v>724</v>
      </c>
      <c r="J598" s="77" t="s">
        <v>725</v>
      </c>
      <c r="K598" s="38" t="s">
        <v>35</v>
      </c>
      <c r="L598" s="78" t="s">
        <v>36</v>
      </c>
      <c r="M598" s="77"/>
      <c r="N598" s="79"/>
    </row>
    <row r="599" spans="1:14" s="4" customFormat="1" ht="156.94999999999999" customHeight="1">
      <c r="A599" s="59" t="s">
        <v>720</v>
      </c>
      <c r="B599" s="31" t="s">
        <v>726</v>
      </c>
      <c r="C599" s="31" t="s">
        <v>722</v>
      </c>
      <c r="D599" s="32">
        <v>1</v>
      </c>
      <c r="E599" s="73">
        <v>185</v>
      </c>
      <c r="F599" s="74">
        <v>191</v>
      </c>
      <c r="G599" s="52" t="s">
        <v>723</v>
      </c>
      <c r="H599" s="75">
        <f t="shared" si="72"/>
        <v>7.5628000000000001E-2</v>
      </c>
      <c r="I599" s="76" t="s">
        <v>724</v>
      </c>
      <c r="J599" s="77" t="s">
        <v>725</v>
      </c>
      <c r="K599" s="38" t="s">
        <v>35</v>
      </c>
      <c r="L599" s="78" t="s">
        <v>36</v>
      </c>
      <c r="M599" s="77"/>
      <c r="N599" s="79"/>
    </row>
    <row r="600" spans="1:14" s="4" customFormat="1" ht="156.94999999999999" customHeight="1">
      <c r="A600" s="59" t="s">
        <v>720</v>
      </c>
      <c r="B600" s="31" t="s">
        <v>721</v>
      </c>
      <c r="C600" s="31" t="s">
        <v>722</v>
      </c>
      <c r="D600" s="32">
        <v>1</v>
      </c>
      <c r="E600" s="73">
        <v>185</v>
      </c>
      <c r="F600" s="74">
        <v>193</v>
      </c>
      <c r="G600" s="52" t="s">
        <v>727</v>
      </c>
      <c r="H600" s="75">
        <f t="shared" ref="H600:H602" si="73">0.73*0.28*0.61</f>
        <v>0.124684</v>
      </c>
      <c r="I600" s="76" t="s">
        <v>728</v>
      </c>
      <c r="J600" s="77" t="s">
        <v>729</v>
      </c>
      <c r="K600" s="38" t="s">
        <v>35</v>
      </c>
      <c r="L600" s="78" t="s">
        <v>36</v>
      </c>
      <c r="M600" s="77"/>
      <c r="N600" s="79"/>
    </row>
    <row r="601" spans="1:14" s="4" customFormat="1" ht="156.94999999999999" customHeight="1">
      <c r="A601" s="59" t="s">
        <v>720</v>
      </c>
      <c r="B601" s="31" t="s">
        <v>721</v>
      </c>
      <c r="C601" s="31" t="s">
        <v>722</v>
      </c>
      <c r="D601" s="32">
        <v>1</v>
      </c>
      <c r="E601" s="73">
        <v>185</v>
      </c>
      <c r="F601" s="74">
        <v>193</v>
      </c>
      <c r="G601" s="52" t="s">
        <v>727</v>
      </c>
      <c r="H601" s="75">
        <f t="shared" si="73"/>
        <v>0.124684</v>
      </c>
      <c r="I601" s="76" t="s">
        <v>728</v>
      </c>
      <c r="J601" s="77" t="s">
        <v>729</v>
      </c>
      <c r="K601" s="38" t="s">
        <v>35</v>
      </c>
      <c r="L601" s="78" t="s">
        <v>36</v>
      </c>
      <c r="M601" s="77"/>
      <c r="N601" s="79"/>
    </row>
    <row r="602" spans="1:14" s="4" customFormat="1" ht="156.94999999999999" customHeight="1">
      <c r="A602" s="59" t="s">
        <v>720</v>
      </c>
      <c r="B602" s="31" t="s">
        <v>726</v>
      </c>
      <c r="C602" s="31" t="s">
        <v>722</v>
      </c>
      <c r="D602" s="32">
        <v>1</v>
      </c>
      <c r="E602" s="73">
        <v>218</v>
      </c>
      <c r="F602" s="74">
        <v>225</v>
      </c>
      <c r="G602" s="52" t="s">
        <v>727</v>
      </c>
      <c r="H602" s="75">
        <f t="shared" si="73"/>
        <v>0.124684</v>
      </c>
      <c r="I602" s="76" t="s">
        <v>728</v>
      </c>
      <c r="J602" s="77" t="s">
        <v>730</v>
      </c>
      <c r="K602" s="38" t="s">
        <v>35</v>
      </c>
      <c r="L602" s="78" t="s">
        <v>36</v>
      </c>
      <c r="M602" s="77"/>
      <c r="N602" s="79"/>
    </row>
    <row r="603" spans="1:14" s="4" customFormat="1" ht="156.94999999999999" customHeight="1">
      <c r="A603" s="59" t="s">
        <v>731</v>
      </c>
      <c r="B603" s="52" t="s">
        <v>732</v>
      </c>
      <c r="C603" s="31" t="s">
        <v>733</v>
      </c>
      <c r="D603" s="32">
        <v>1</v>
      </c>
      <c r="E603" s="73">
        <v>97</v>
      </c>
      <c r="F603" s="74">
        <v>102</v>
      </c>
      <c r="G603" s="52" t="s">
        <v>734</v>
      </c>
      <c r="H603" s="75">
        <f t="shared" ref="H603:H608" si="74">0.64*0.34*0.32</f>
        <v>6.9631999999999999E-2</v>
      </c>
      <c r="I603" s="76" t="s">
        <v>735</v>
      </c>
      <c r="J603" s="77" t="s">
        <v>736</v>
      </c>
      <c r="K603" s="38" t="s">
        <v>35</v>
      </c>
      <c r="L603" s="78" t="s">
        <v>36</v>
      </c>
      <c r="M603" s="77"/>
      <c r="N603" s="79"/>
    </row>
    <row r="604" spans="1:14" s="4" customFormat="1" ht="156.94999999999999" customHeight="1">
      <c r="A604" s="59" t="s">
        <v>731</v>
      </c>
      <c r="B604" s="52" t="s">
        <v>732</v>
      </c>
      <c r="C604" s="31" t="s">
        <v>733</v>
      </c>
      <c r="D604" s="32">
        <v>1</v>
      </c>
      <c r="E604" s="73">
        <v>97</v>
      </c>
      <c r="F604" s="74">
        <v>102</v>
      </c>
      <c r="G604" s="52" t="s">
        <v>734</v>
      </c>
      <c r="H604" s="75">
        <f t="shared" si="74"/>
        <v>6.9631999999999999E-2</v>
      </c>
      <c r="I604" s="76" t="s">
        <v>735</v>
      </c>
      <c r="J604" s="77" t="s">
        <v>736</v>
      </c>
      <c r="K604" s="38" t="s">
        <v>35</v>
      </c>
      <c r="L604" s="78" t="s">
        <v>36</v>
      </c>
      <c r="M604" s="77"/>
      <c r="N604" s="79"/>
    </row>
    <row r="605" spans="1:14" s="4" customFormat="1" ht="156.94999999999999" customHeight="1">
      <c r="A605" s="59" t="s">
        <v>731</v>
      </c>
      <c r="B605" s="52" t="s">
        <v>732</v>
      </c>
      <c r="C605" s="31" t="s">
        <v>733</v>
      </c>
      <c r="D605" s="32">
        <v>1</v>
      </c>
      <c r="E605" s="73">
        <v>97</v>
      </c>
      <c r="F605" s="74">
        <v>102</v>
      </c>
      <c r="G605" s="52" t="s">
        <v>734</v>
      </c>
      <c r="H605" s="75">
        <f t="shared" si="74"/>
        <v>6.9631999999999999E-2</v>
      </c>
      <c r="I605" s="76" t="s">
        <v>735</v>
      </c>
      <c r="J605" s="77" t="s">
        <v>736</v>
      </c>
      <c r="K605" s="38" t="s">
        <v>35</v>
      </c>
      <c r="L605" s="78" t="s">
        <v>36</v>
      </c>
      <c r="M605" s="77"/>
      <c r="N605" s="79"/>
    </row>
    <row r="606" spans="1:14" s="4" customFormat="1" ht="156.94999999999999" customHeight="1">
      <c r="A606" s="59" t="s">
        <v>731</v>
      </c>
      <c r="B606" s="52" t="s">
        <v>737</v>
      </c>
      <c r="C606" s="31" t="s">
        <v>733</v>
      </c>
      <c r="D606" s="32">
        <v>1</v>
      </c>
      <c r="E606" s="73">
        <v>108</v>
      </c>
      <c r="F606" s="74">
        <v>113</v>
      </c>
      <c r="G606" s="52" t="s">
        <v>738</v>
      </c>
      <c r="H606" s="75">
        <f t="shared" si="74"/>
        <v>6.9631999999999999E-2</v>
      </c>
      <c r="I606" s="76" t="s">
        <v>739</v>
      </c>
      <c r="J606" s="77" t="s">
        <v>736</v>
      </c>
      <c r="K606" s="38" t="s">
        <v>35</v>
      </c>
      <c r="L606" s="78" t="s">
        <v>36</v>
      </c>
      <c r="M606" s="77"/>
      <c r="N606" s="79"/>
    </row>
    <row r="607" spans="1:14" s="4" customFormat="1" ht="156.94999999999999" customHeight="1">
      <c r="A607" s="59" t="s">
        <v>731</v>
      </c>
      <c r="B607" s="52" t="s">
        <v>737</v>
      </c>
      <c r="C607" s="31" t="s">
        <v>733</v>
      </c>
      <c r="D607" s="32">
        <v>1</v>
      </c>
      <c r="E607" s="73">
        <v>97</v>
      </c>
      <c r="F607" s="74">
        <v>102</v>
      </c>
      <c r="G607" s="52" t="s">
        <v>738</v>
      </c>
      <c r="H607" s="75">
        <f t="shared" si="74"/>
        <v>6.9631999999999999E-2</v>
      </c>
      <c r="I607" s="76" t="s">
        <v>739</v>
      </c>
      <c r="J607" s="77" t="s">
        <v>736</v>
      </c>
      <c r="K607" s="38" t="s">
        <v>35</v>
      </c>
      <c r="L607" s="78" t="s">
        <v>36</v>
      </c>
      <c r="M607" s="77"/>
      <c r="N607" s="79"/>
    </row>
    <row r="608" spans="1:14" s="4" customFormat="1" ht="156.94999999999999" customHeight="1">
      <c r="A608" s="59" t="s">
        <v>731</v>
      </c>
      <c r="B608" s="52" t="s">
        <v>737</v>
      </c>
      <c r="C608" s="31" t="s">
        <v>733</v>
      </c>
      <c r="D608" s="32">
        <v>1</v>
      </c>
      <c r="E608" s="73">
        <v>97</v>
      </c>
      <c r="F608" s="74">
        <v>102</v>
      </c>
      <c r="G608" s="52" t="s">
        <v>738</v>
      </c>
      <c r="H608" s="75">
        <f t="shared" si="74"/>
        <v>6.9631999999999999E-2</v>
      </c>
      <c r="I608" s="76" t="s">
        <v>739</v>
      </c>
      <c r="J608" s="77" t="s">
        <v>736</v>
      </c>
      <c r="K608" s="38" t="s">
        <v>35</v>
      </c>
      <c r="L608" s="78" t="s">
        <v>36</v>
      </c>
      <c r="M608" s="77"/>
      <c r="N608" s="79"/>
    </row>
    <row r="609" spans="1:14" s="4" customFormat="1" ht="156.94999999999999" customHeight="1">
      <c r="A609" s="91" t="s">
        <v>451</v>
      </c>
      <c r="B609" s="116" t="s">
        <v>740</v>
      </c>
      <c r="C609" s="31" t="s">
        <v>741</v>
      </c>
      <c r="D609" s="32">
        <v>1</v>
      </c>
      <c r="E609" s="73">
        <v>139</v>
      </c>
      <c r="F609" s="74">
        <v>150</v>
      </c>
      <c r="G609" s="92" t="s">
        <v>742</v>
      </c>
      <c r="H609" s="113">
        <f t="shared" ref="H609:H616" si="75">0.88*0.45*0.4</f>
        <v>0.15840000000000001</v>
      </c>
      <c r="I609" s="76" t="s">
        <v>743</v>
      </c>
      <c r="J609" s="98" t="s">
        <v>744</v>
      </c>
      <c r="K609" s="38" t="s">
        <v>745</v>
      </c>
      <c r="L609" s="78" t="s">
        <v>36</v>
      </c>
      <c r="M609" s="77"/>
      <c r="N609" s="79"/>
    </row>
    <row r="610" spans="1:14" s="4" customFormat="1" ht="156.94999999999999" customHeight="1">
      <c r="A610" s="91" t="s">
        <v>451</v>
      </c>
      <c r="B610" s="116" t="s">
        <v>740</v>
      </c>
      <c r="C610" s="31" t="s">
        <v>741</v>
      </c>
      <c r="D610" s="32">
        <v>1</v>
      </c>
      <c r="E610" s="73">
        <v>139</v>
      </c>
      <c r="F610" s="74">
        <v>150</v>
      </c>
      <c r="G610" s="92" t="s">
        <v>742</v>
      </c>
      <c r="H610" s="113">
        <f t="shared" si="75"/>
        <v>0.15840000000000001</v>
      </c>
      <c r="I610" s="76" t="s">
        <v>743</v>
      </c>
      <c r="J610" s="98" t="s">
        <v>746</v>
      </c>
      <c r="K610" s="38" t="s">
        <v>745</v>
      </c>
      <c r="L610" s="78" t="s">
        <v>36</v>
      </c>
      <c r="M610" s="77"/>
      <c r="N610" s="79"/>
    </row>
    <row r="611" spans="1:14" s="4" customFormat="1" ht="156.94999999999999" customHeight="1">
      <c r="A611" s="91" t="s">
        <v>451</v>
      </c>
      <c r="B611" s="116" t="s">
        <v>747</v>
      </c>
      <c r="C611" s="31" t="s">
        <v>741</v>
      </c>
      <c r="D611" s="32">
        <v>1</v>
      </c>
      <c r="E611" s="73">
        <v>172</v>
      </c>
      <c r="F611" s="74">
        <v>183</v>
      </c>
      <c r="G611" s="92" t="s">
        <v>742</v>
      </c>
      <c r="H611" s="113">
        <f t="shared" si="75"/>
        <v>0.15840000000000001</v>
      </c>
      <c r="I611" s="76" t="s">
        <v>743</v>
      </c>
      <c r="J611" s="98" t="s">
        <v>748</v>
      </c>
      <c r="K611" s="38" t="s">
        <v>745</v>
      </c>
      <c r="L611" s="78" t="s">
        <v>36</v>
      </c>
      <c r="M611" s="77"/>
      <c r="N611" s="79"/>
    </row>
    <row r="612" spans="1:14" s="4" customFormat="1" ht="156.94999999999999" customHeight="1">
      <c r="A612" s="91" t="s">
        <v>451</v>
      </c>
      <c r="B612" s="116" t="s">
        <v>747</v>
      </c>
      <c r="C612" s="31" t="s">
        <v>741</v>
      </c>
      <c r="D612" s="32">
        <v>1</v>
      </c>
      <c r="E612" s="73">
        <v>172</v>
      </c>
      <c r="F612" s="74">
        <v>183</v>
      </c>
      <c r="G612" s="92" t="s">
        <v>742</v>
      </c>
      <c r="H612" s="113">
        <f t="shared" si="75"/>
        <v>0.15840000000000001</v>
      </c>
      <c r="I612" s="76" t="s">
        <v>743</v>
      </c>
      <c r="J612" s="98" t="s">
        <v>749</v>
      </c>
      <c r="K612" s="38" t="s">
        <v>745</v>
      </c>
      <c r="L612" s="78" t="s">
        <v>36</v>
      </c>
      <c r="M612" s="77"/>
      <c r="N612" s="79"/>
    </row>
    <row r="613" spans="1:14" s="4" customFormat="1" ht="156.94999999999999" customHeight="1">
      <c r="A613" s="91" t="s">
        <v>451</v>
      </c>
      <c r="B613" s="116" t="s">
        <v>750</v>
      </c>
      <c r="C613" s="112" t="s">
        <v>751</v>
      </c>
      <c r="D613" s="32">
        <v>1</v>
      </c>
      <c r="E613" s="73">
        <v>151</v>
      </c>
      <c r="F613" s="74">
        <v>1612</v>
      </c>
      <c r="G613" s="92" t="s">
        <v>742</v>
      </c>
      <c r="H613" s="113">
        <f t="shared" si="75"/>
        <v>0.15840000000000001</v>
      </c>
      <c r="I613" s="76" t="s">
        <v>743</v>
      </c>
      <c r="J613" s="98" t="s">
        <v>746</v>
      </c>
      <c r="K613" s="38" t="s">
        <v>745</v>
      </c>
      <c r="L613" s="78" t="s">
        <v>36</v>
      </c>
      <c r="M613" s="77"/>
      <c r="N613" s="79"/>
    </row>
    <row r="614" spans="1:14" s="4" customFormat="1" ht="156.94999999999999" customHeight="1">
      <c r="A614" s="91" t="s">
        <v>451</v>
      </c>
      <c r="B614" s="116" t="s">
        <v>750</v>
      </c>
      <c r="C614" s="112" t="s">
        <v>751</v>
      </c>
      <c r="D614" s="32">
        <v>1</v>
      </c>
      <c r="E614" s="73">
        <v>151</v>
      </c>
      <c r="F614" s="74">
        <v>1612</v>
      </c>
      <c r="G614" s="92" t="s">
        <v>742</v>
      </c>
      <c r="H614" s="113">
        <f t="shared" si="75"/>
        <v>0.15840000000000001</v>
      </c>
      <c r="I614" s="76" t="s">
        <v>743</v>
      </c>
      <c r="J614" s="98" t="s">
        <v>746</v>
      </c>
      <c r="K614" s="38" t="s">
        <v>745</v>
      </c>
      <c r="L614" s="78" t="s">
        <v>36</v>
      </c>
      <c r="M614" s="77"/>
      <c r="N614" s="79"/>
    </row>
    <row r="615" spans="1:14" s="4" customFormat="1" ht="156.94999999999999" customHeight="1">
      <c r="A615" s="91" t="s">
        <v>451</v>
      </c>
      <c r="B615" s="116" t="s">
        <v>752</v>
      </c>
      <c r="C615" s="112" t="s">
        <v>751</v>
      </c>
      <c r="D615" s="32">
        <v>1</v>
      </c>
      <c r="E615" s="73">
        <v>185</v>
      </c>
      <c r="F615" s="74">
        <v>196</v>
      </c>
      <c r="G615" s="92" t="s">
        <v>742</v>
      </c>
      <c r="H615" s="113">
        <f t="shared" si="75"/>
        <v>0.15840000000000001</v>
      </c>
      <c r="I615" s="76" t="s">
        <v>743</v>
      </c>
      <c r="J615" s="98" t="s">
        <v>748</v>
      </c>
      <c r="K615" s="38" t="s">
        <v>745</v>
      </c>
      <c r="L615" s="78" t="s">
        <v>36</v>
      </c>
      <c r="M615" s="77"/>
      <c r="N615" s="79"/>
    </row>
    <row r="616" spans="1:14" s="4" customFormat="1" ht="156.94999999999999" customHeight="1">
      <c r="A616" s="91" t="s">
        <v>451</v>
      </c>
      <c r="B616" s="116" t="s">
        <v>752</v>
      </c>
      <c r="C616" s="112" t="s">
        <v>751</v>
      </c>
      <c r="D616" s="32">
        <v>1</v>
      </c>
      <c r="E616" s="73">
        <v>185</v>
      </c>
      <c r="F616" s="74">
        <v>196</v>
      </c>
      <c r="G616" s="92" t="s">
        <v>742</v>
      </c>
      <c r="H616" s="113">
        <f t="shared" si="75"/>
        <v>0.15840000000000001</v>
      </c>
      <c r="I616" s="76" t="s">
        <v>743</v>
      </c>
      <c r="J616" s="98" t="s">
        <v>748</v>
      </c>
      <c r="K616" s="38" t="s">
        <v>745</v>
      </c>
      <c r="L616" s="78" t="s">
        <v>36</v>
      </c>
      <c r="M616" s="77"/>
      <c r="N616" s="79"/>
    </row>
    <row r="617" spans="1:14" s="4" customFormat="1" ht="156.94999999999999" customHeight="1">
      <c r="A617" s="91" t="s">
        <v>753</v>
      </c>
      <c r="B617" s="52" t="s">
        <v>754</v>
      </c>
      <c r="C617" s="52" t="s">
        <v>755</v>
      </c>
      <c r="D617" s="32">
        <v>1</v>
      </c>
      <c r="E617" s="73">
        <v>94</v>
      </c>
      <c r="F617" s="74">
        <v>100</v>
      </c>
      <c r="G617" s="92" t="s">
        <v>756</v>
      </c>
      <c r="H617" s="75">
        <f t="shared" ref="H617:H624" si="76">0.7*0.4*0.31</f>
        <v>8.6800000000000002E-2</v>
      </c>
      <c r="I617" s="76" t="s">
        <v>757</v>
      </c>
      <c r="J617" s="98" t="s">
        <v>758</v>
      </c>
      <c r="K617" s="38" t="s">
        <v>35</v>
      </c>
      <c r="L617" s="78" t="s">
        <v>36</v>
      </c>
      <c r="M617" s="77"/>
      <c r="N617" s="79"/>
    </row>
    <row r="618" spans="1:14" s="4" customFormat="1" ht="156.94999999999999" customHeight="1">
      <c r="A618" s="91" t="s">
        <v>753</v>
      </c>
      <c r="B618" s="52" t="s">
        <v>754</v>
      </c>
      <c r="C618" s="52" t="s">
        <v>755</v>
      </c>
      <c r="D618" s="32">
        <v>1</v>
      </c>
      <c r="E618" s="73">
        <v>94</v>
      </c>
      <c r="F618" s="74">
        <v>100</v>
      </c>
      <c r="G618" s="92" t="s">
        <v>756</v>
      </c>
      <c r="H618" s="75">
        <f t="shared" si="76"/>
        <v>8.6800000000000002E-2</v>
      </c>
      <c r="I618" s="76" t="s">
        <v>757</v>
      </c>
      <c r="J618" s="98" t="s">
        <v>758</v>
      </c>
      <c r="K618" s="38" t="s">
        <v>35</v>
      </c>
      <c r="L618" s="78" t="s">
        <v>36</v>
      </c>
      <c r="M618" s="77"/>
      <c r="N618" s="79"/>
    </row>
    <row r="619" spans="1:14" s="4" customFormat="1" ht="156.94999999999999" customHeight="1">
      <c r="A619" s="91" t="s">
        <v>753</v>
      </c>
      <c r="B619" s="52" t="s">
        <v>754</v>
      </c>
      <c r="C619" s="112" t="s">
        <v>648</v>
      </c>
      <c r="D619" s="32">
        <v>1</v>
      </c>
      <c r="E619" s="73">
        <v>108</v>
      </c>
      <c r="F619" s="74">
        <v>114</v>
      </c>
      <c r="G619" s="92" t="s">
        <v>756</v>
      </c>
      <c r="H619" s="75">
        <f t="shared" si="76"/>
        <v>8.6800000000000002E-2</v>
      </c>
      <c r="I619" s="76" t="s">
        <v>757</v>
      </c>
      <c r="J619" s="98" t="s">
        <v>758</v>
      </c>
      <c r="K619" s="38" t="s">
        <v>35</v>
      </c>
      <c r="L619" s="78" t="s">
        <v>36</v>
      </c>
      <c r="M619" s="77"/>
      <c r="N619" s="79"/>
    </row>
    <row r="620" spans="1:14" s="4" customFormat="1" ht="156.94999999999999" customHeight="1">
      <c r="A620" s="91" t="s">
        <v>753</v>
      </c>
      <c r="B620" s="52" t="s">
        <v>754</v>
      </c>
      <c r="C620" s="112" t="s">
        <v>648</v>
      </c>
      <c r="D620" s="32">
        <v>1</v>
      </c>
      <c r="E620" s="73">
        <v>108</v>
      </c>
      <c r="F620" s="74">
        <v>114</v>
      </c>
      <c r="G620" s="92" t="s">
        <v>756</v>
      </c>
      <c r="H620" s="75">
        <f t="shared" si="76"/>
        <v>8.6800000000000002E-2</v>
      </c>
      <c r="I620" s="76" t="s">
        <v>757</v>
      </c>
      <c r="J620" s="98" t="s">
        <v>758</v>
      </c>
      <c r="K620" s="38" t="s">
        <v>35</v>
      </c>
      <c r="L620" s="78" t="s">
        <v>36</v>
      </c>
      <c r="M620" s="77"/>
      <c r="N620" s="79"/>
    </row>
    <row r="621" spans="1:14" s="4" customFormat="1" ht="156.94999999999999" customHeight="1">
      <c r="A621" s="91" t="s">
        <v>753</v>
      </c>
      <c r="B621" s="52" t="s">
        <v>759</v>
      </c>
      <c r="C621" s="52" t="s">
        <v>755</v>
      </c>
      <c r="D621" s="32">
        <v>1</v>
      </c>
      <c r="E621" s="73">
        <v>116</v>
      </c>
      <c r="F621" s="74">
        <v>122</v>
      </c>
      <c r="G621" s="92" t="s">
        <v>756</v>
      </c>
      <c r="H621" s="75">
        <f t="shared" si="76"/>
        <v>8.6800000000000002E-2</v>
      </c>
      <c r="I621" s="76" t="s">
        <v>757</v>
      </c>
      <c r="J621" s="98" t="s">
        <v>758</v>
      </c>
      <c r="K621" s="38" t="s">
        <v>35</v>
      </c>
      <c r="L621" s="78" t="s">
        <v>36</v>
      </c>
      <c r="M621" s="77"/>
      <c r="N621" s="79"/>
    </row>
    <row r="622" spans="1:14" s="4" customFormat="1" ht="156.94999999999999" customHeight="1">
      <c r="A622" s="91" t="s">
        <v>753</v>
      </c>
      <c r="B622" s="52" t="s">
        <v>759</v>
      </c>
      <c r="C622" s="52" t="s">
        <v>755</v>
      </c>
      <c r="D622" s="32">
        <v>1</v>
      </c>
      <c r="E622" s="73">
        <v>116</v>
      </c>
      <c r="F622" s="74">
        <v>122</v>
      </c>
      <c r="G622" s="92" t="s">
        <v>756</v>
      </c>
      <c r="H622" s="75">
        <f t="shared" si="76"/>
        <v>8.6800000000000002E-2</v>
      </c>
      <c r="I622" s="76" t="s">
        <v>757</v>
      </c>
      <c r="J622" s="98" t="s">
        <v>758</v>
      </c>
      <c r="K622" s="38" t="s">
        <v>35</v>
      </c>
      <c r="L622" s="78" t="s">
        <v>36</v>
      </c>
      <c r="M622" s="77"/>
      <c r="N622" s="79"/>
    </row>
    <row r="623" spans="1:14" s="4" customFormat="1" ht="156.94999999999999" customHeight="1">
      <c r="A623" s="91" t="s">
        <v>753</v>
      </c>
      <c r="B623" s="52" t="s">
        <v>759</v>
      </c>
      <c r="C623" s="112" t="s">
        <v>648</v>
      </c>
      <c r="D623" s="32">
        <v>1</v>
      </c>
      <c r="E623" s="73">
        <v>130</v>
      </c>
      <c r="F623" s="74">
        <v>136</v>
      </c>
      <c r="G623" s="92" t="s">
        <v>756</v>
      </c>
      <c r="H623" s="75">
        <f t="shared" si="76"/>
        <v>8.6800000000000002E-2</v>
      </c>
      <c r="I623" s="76" t="s">
        <v>757</v>
      </c>
      <c r="J623" s="98" t="s">
        <v>758</v>
      </c>
      <c r="K623" s="38" t="s">
        <v>35</v>
      </c>
      <c r="L623" s="78" t="s">
        <v>36</v>
      </c>
      <c r="M623" s="77"/>
      <c r="N623" s="79"/>
    </row>
    <row r="624" spans="1:14" s="4" customFormat="1" ht="156.94999999999999" customHeight="1">
      <c r="A624" s="91" t="s">
        <v>753</v>
      </c>
      <c r="B624" s="52" t="s">
        <v>759</v>
      </c>
      <c r="C624" s="112" t="s">
        <v>648</v>
      </c>
      <c r="D624" s="32">
        <v>1</v>
      </c>
      <c r="E624" s="73">
        <v>130</v>
      </c>
      <c r="F624" s="74">
        <v>136</v>
      </c>
      <c r="G624" s="92" t="s">
        <v>756</v>
      </c>
      <c r="H624" s="75">
        <f t="shared" si="76"/>
        <v>8.6800000000000002E-2</v>
      </c>
      <c r="I624" s="76" t="s">
        <v>757</v>
      </c>
      <c r="J624" s="98" t="s">
        <v>758</v>
      </c>
      <c r="K624" s="38" t="s">
        <v>35</v>
      </c>
      <c r="L624" s="78" t="s">
        <v>36</v>
      </c>
      <c r="M624" s="77"/>
      <c r="N624" s="79"/>
    </row>
    <row r="625" spans="1:14" s="4" customFormat="1" ht="156.94999999999999" customHeight="1">
      <c r="A625" s="91" t="s">
        <v>753</v>
      </c>
      <c r="B625" s="52" t="s">
        <v>760</v>
      </c>
      <c r="C625" s="52" t="s">
        <v>761</v>
      </c>
      <c r="D625" s="32">
        <v>1</v>
      </c>
      <c r="E625" s="73">
        <v>77</v>
      </c>
      <c r="F625" s="74">
        <v>83</v>
      </c>
      <c r="G625" s="92" t="s">
        <v>762</v>
      </c>
      <c r="H625" s="75">
        <f t="shared" ref="H625:H628" si="77">0.62*0.34*0.39</f>
        <v>8.2211999999999993E-2</v>
      </c>
      <c r="I625" s="76" t="s">
        <v>763</v>
      </c>
      <c r="J625" s="98" t="s">
        <v>758</v>
      </c>
      <c r="K625" s="38" t="s">
        <v>35</v>
      </c>
      <c r="L625" s="78" t="s">
        <v>36</v>
      </c>
      <c r="M625" s="77"/>
      <c r="N625" s="79"/>
    </row>
    <row r="626" spans="1:14" s="4" customFormat="1" ht="156.94999999999999" customHeight="1">
      <c r="A626" s="91" t="s">
        <v>753</v>
      </c>
      <c r="B626" s="52" t="s">
        <v>760</v>
      </c>
      <c r="C626" s="52" t="s">
        <v>761</v>
      </c>
      <c r="D626" s="32">
        <v>1</v>
      </c>
      <c r="E626" s="73">
        <v>77</v>
      </c>
      <c r="F626" s="74">
        <v>83</v>
      </c>
      <c r="G626" s="92" t="s">
        <v>762</v>
      </c>
      <c r="H626" s="75">
        <f t="shared" si="77"/>
        <v>8.2211999999999993E-2</v>
      </c>
      <c r="I626" s="76" t="s">
        <v>763</v>
      </c>
      <c r="J626" s="98" t="s">
        <v>758</v>
      </c>
      <c r="K626" s="38" t="s">
        <v>35</v>
      </c>
      <c r="L626" s="78" t="s">
        <v>36</v>
      </c>
      <c r="M626" s="77"/>
      <c r="N626" s="79"/>
    </row>
    <row r="627" spans="1:14" s="4" customFormat="1" ht="156.94999999999999" customHeight="1">
      <c r="A627" s="91" t="s">
        <v>753</v>
      </c>
      <c r="B627" s="52" t="s">
        <v>764</v>
      </c>
      <c r="C627" s="52" t="s">
        <v>761</v>
      </c>
      <c r="D627" s="32">
        <v>1</v>
      </c>
      <c r="E627" s="73">
        <v>86</v>
      </c>
      <c r="F627" s="74">
        <v>92</v>
      </c>
      <c r="G627" s="92" t="s">
        <v>762</v>
      </c>
      <c r="H627" s="75">
        <f t="shared" si="77"/>
        <v>8.2211999999999993E-2</v>
      </c>
      <c r="I627" s="76" t="s">
        <v>765</v>
      </c>
      <c r="J627" s="98" t="s">
        <v>758</v>
      </c>
      <c r="K627" s="38" t="s">
        <v>35</v>
      </c>
      <c r="L627" s="78" t="s">
        <v>36</v>
      </c>
      <c r="M627" s="77"/>
      <c r="N627" s="79"/>
    </row>
    <row r="628" spans="1:14" s="4" customFormat="1" ht="156.94999999999999" customHeight="1">
      <c r="A628" s="91" t="s">
        <v>753</v>
      </c>
      <c r="B628" s="52" t="s">
        <v>764</v>
      </c>
      <c r="C628" s="52" t="s">
        <v>761</v>
      </c>
      <c r="D628" s="32">
        <v>1</v>
      </c>
      <c r="E628" s="73">
        <v>86</v>
      </c>
      <c r="F628" s="74">
        <v>92</v>
      </c>
      <c r="G628" s="92" t="s">
        <v>762</v>
      </c>
      <c r="H628" s="75">
        <f t="shared" si="77"/>
        <v>8.2211999999999993E-2</v>
      </c>
      <c r="I628" s="76" t="s">
        <v>765</v>
      </c>
      <c r="J628" s="98" t="s">
        <v>758</v>
      </c>
      <c r="K628" s="38" t="s">
        <v>35</v>
      </c>
      <c r="L628" s="78" t="s">
        <v>36</v>
      </c>
      <c r="M628" s="77"/>
      <c r="N628" s="79"/>
    </row>
    <row r="629" spans="1:14" s="4" customFormat="1" ht="156.94999999999999" customHeight="1">
      <c r="A629" s="59" t="s">
        <v>766</v>
      </c>
      <c r="B629" s="52" t="s">
        <v>767</v>
      </c>
      <c r="C629" s="31" t="s">
        <v>768</v>
      </c>
      <c r="D629" s="32">
        <v>1</v>
      </c>
      <c r="E629" s="73">
        <v>110</v>
      </c>
      <c r="F629" s="74">
        <v>116</v>
      </c>
      <c r="G629" s="52" t="s">
        <v>769</v>
      </c>
      <c r="H629" s="75">
        <f>0.66*0.42*0.33</f>
        <v>9.1476000000000002E-2</v>
      </c>
      <c r="I629" s="76" t="s">
        <v>770</v>
      </c>
      <c r="J629" s="98" t="s">
        <v>771</v>
      </c>
      <c r="K629" s="38" t="s">
        <v>35</v>
      </c>
      <c r="L629" s="78" t="s">
        <v>36</v>
      </c>
      <c r="M629" s="77"/>
      <c r="N629" s="79"/>
    </row>
    <row r="630" spans="1:14" s="4" customFormat="1" ht="156.94999999999999" customHeight="1">
      <c r="A630" s="59" t="s">
        <v>766</v>
      </c>
      <c r="B630" s="52" t="s">
        <v>772</v>
      </c>
      <c r="C630" s="31" t="s">
        <v>768</v>
      </c>
      <c r="D630" s="32">
        <v>1</v>
      </c>
      <c r="E630" s="73">
        <v>122</v>
      </c>
      <c r="F630" s="74">
        <v>128</v>
      </c>
      <c r="G630" s="52" t="s">
        <v>769</v>
      </c>
      <c r="H630" s="75">
        <f>0.66*0.42*0.33</f>
        <v>9.1476000000000002E-2</v>
      </c>
      <c r="I630" s="76" t="s">
        <v>770</v>
      </c>
      <c r="J630" s="98" t="s">
        <v>773</v>
      </c>
      <c r="K630" s="38" t="s">
        <v>35</v>
      </c>
      <c r="L630" s="78" t="s">
        <v>36</v>
      </c>
      <c r="M630" s="77"/>
      <c r="N630" s="79"/>
    </row>
    <row r="631" spans="1:14" s="4" customFormat="1" ht="156.94999999999999" customHeight="1">
      <c r="A631" s="59" t="s">
        <v>774</v>
      </c>
      <c r="B631" s="52" t="s">
        <v>775</v>
      </c>
      <c r="C631" s="31" t="s">
        <v>776</v>
      </c>
      <c r="D631" s="32">
        <v>1</v>
      </c>
      <c r="E631" s="73">
        <v>218</v>
      </c>
      <c r="F631" s="74">
        <v>225</v>
      </c>
      <c r="G631" s="52" t="s">
        <v>777</v>
      </c>
      <c r="H631" s="75">
        <f t="shared" ref="H631:H633" si="78">0.61*0.3*0.56</f>
        <v>0.10248</v>
      </c>
      <c r="I631" s="76" t="s">
        <v>778</v>
      </c>
      <c r="J631" s="77" t="s">
        <v>779</v>
      </c>
      <c r="K631" s="38" t="s">
        <v>35</v>
      </c>
      <c r="L631" s="78" t="s">
        <v>36</v>
      </c>
      <c r="M631" s="110" t="s">
        <v>672</v>
      </c>
      <c r="N631" s="79"/>
    </row>
    <row r="632" spans="1:14" s="4" customFormat="1" ht="156.94999999999999" customHeight="1">
      <c r="A632" s="59" t="s">
        <v>774</v>
      </c>
      <c r="B632" s="52" t="s">
        <v>775</v>
      </c>
      <c r="C632" s="31" t="s">
        <v>776</v>
      </c>
      <c r="D632" s="32">
        <v>1</v>
      </c>
      <c r="E632" s="73">
        <v>218</v>
      </c>
      <c r="F632" s="74">
        <v>225</v>
      </c>
      <c r="G632" s="52" t="s">
        <v>777</v>
      </c>
      <c r="H632" s="75">
        <f t="shared" si="78"/>
        <v>0.10248</v>
      </c>
      <c r="I632" s="76" t="s">
        <v>778</v>
      </c>
      <c r="J632" s="77" t="s">
        <v>779</v>
      </c>
      <c r="K632" s="38" t="s">
        <v>35</v>
      </c>
      <c r="L632" s="78" t="s">
        <v>36</v>
      </c>
      <c r="M632" s="110" t="s">
        <v>672</v>
      </c>
      <c r="N632" s="79"/>
    </row>
    <row r="633" spans="1:14" s="4" customFormat="1" ht="156.94999999999999" customHeight="1">
      <c r="A633" s="59" t="s">
        <v>774</v>
      </c>
      <c r="B633" s="52" t="s">
        <v>780</v>
      </c>
      <c r="C633" s="112" t="s">
        <v>781</v>
      </c>
      <c r="D633" s="32">
        <v>1</v>
      </c>
      <c r="E633" s="73">
        <v>248</v>
      </c>
      <c r="F633" s="74">
        <v>255</v>
      </c>
      <c r="G633" s="52" t="s">
        <v>777</v>
      </c>
      <c r="H633" s="75">
        <f t="shared" si="78"/>
        <v>0.10248</v>
      </c>
      <c r="I633" s="76" t="s">
        <v>778</v>
      </c>
      <c r="J633" s="77" t="s">
        <v>779</v>
      </c>
      <c r="K633" s="38" t="s">
        <v>35</v>
      </c>
      <c r="L633" s="78" t="s">
        <v>36</v>
      </c>
      <c r="M633" s="110" t="s">
        <v>672</v>
      </c>
      <c r="N633" s="79"/>
    </row>
    <row r="634" spans="1:14" s="4" customFormat="1" ht="156.94999999999999" customHeight="1">
      <c r="A634" s="59" t="s">
        <v>673</v>
      </c>
      <c r="B634" s="52" t="s">
        <v>782</v>
      </c>
      <c r="C634" s="31" t="s">
        <v>680</v>
      </c>
      <c r="D634" s="32">
        <v>1</v>
      </c>
      <c r="E634" s="73">
        <v>172</v>
      </c>
      <c r="F634" s="74">
        <v>180</v>
      </c>
      <c r="G634" s="52" t="s">
        <v>777</v>
      </c>
      <c r="H634" s="75">
        <f t="shared" ref="H634:H641" si="79">0.93*0.34*0.43</f>
        <v>0.135966</v>
      </c>
      <c r="I634" s="76" t="s">
        <v>682</v>
      </c>
      <c r="J634" s="77" t="s">
        <v>783</v>
      </c>
      <c r="K634" s="38" t="s">
        <v>35</v>
      </c>
      <c r="L634" s="78" t="s">
        <v>36</v>
      </c>
      <c r="M634" s="77"/>
      <c r="N634" s="79"/>
    </row>
    <row r="635" spans="1:14" s="4" customFormat="1" ht="156.94999999999999" customHeight="1">
      <c r="A635" s="59" t="s">
        <v>673</v>
      </c>
      <c r="B635" s="52" t="s">
        <v>782</v>
      </c>
      <c r="C635" s="31" t="s">
        <v>680</v>
      </c>
      <c r="D635" s="32">
        <v>1</v>
      </c>
      <c r="E635" s="73">
        <v>172</v>
      </c>
      <c r="F635" s="74">
        <v>180</v>
      </c>
      <c r="G635" s="52" t="s">
        <v>777</v>
      </c>
      <c r="H635" s="75">
        <f t="shared" si="79"/>
        <v>0.135966</v>
      </c>
      <c r="I635" s="76" t="s">
        <v>682</v>
      </c>
      <c r="J635" s="77" t="s">
        <v>783</v>
      </c>
      <c r="K635" s="38" t="s">
        <v>35</v>
      </c>
      <c r="L635" s="78" t="s">
        <v>36</v>
      </c>
      <c r="M635" s="77"/>
      <c r="N635" s="79"/>
    </row>
    <row r="636" spans="1:14" s="4" customFormat="1" ht="156.94999999999999" customHeight="1">
      <c r="A636" s="59" t="s">
        <v>673</v>
      </c>
      <c r="B636" s="52" t="s">
        <v>784</v>
      </c>
      <c r="C636" s="31" t="s">
        <v>680</v>
      </c>
      <c r="D636" s="32">
        <v>1</v>
      </c>
      <c r="E636" s="73">
        <v>210</v>
      </c>
      <c r="F636" s="74">
        <v>218</v>
      </c>
      <c r="G636" s="52" t="s">
        <v>777</v>
      </c>
      <c r="H636" s="75">
        <f t="shared" si="79"/>
        <v>0.135966</v>
      </c>
      <c r="I636" s="76" t="s">
        <v>785</v>
      </c>
      <c r="J636" s="77" t="s">
        <v>786</v>
      </c>
      <c r="K636" s="38" t="s">
        <v>35</v>
      </c>
      <c r="L636" s="78" t="s">
        <v>36</v>
      </c>
      <c r="M636" s="77"/>
      <c r="N636" s="79"/>
    </row>
    <row r="637" spans="1:14" s="4" customFormat="1" ht="156.94999999999999" customHeight="1">
      <c r="A637" s="59" t="s">
        <v>673</v>
      </c>
      <c r="B637" s="52" t="s">
        <v>787</v>
      </c>
      <c r="C637" s="31" t="s">
        <v>788</v>
      </c>
      <c r="D637" s="32">
        <v>1</v>
      </c>
      <c r="E637" s="73">
        <v>172</v>
      </c>
      <c r="F637" s="74">
        <v>180</v>
      </c>
      <c r="G637" s="52" t="s">
        <v>777</v>
      </c>
      <c r="H637" s="75">
        <f t="shared" si="79"/>
        <v>0.135966</v>
      </c>
      <c r="I637" s="76" t="s">
        <v>682</v>
      </c>
      <c r="J637" s="77" t="s">
        <v>783</v>
      </c>
      <c r="K637" s="38" t="s">
        <v>35</v>
      </c>
      <c r="L637" s="78" t="s">
        <v>36</v>
      </c>
      <c r="M637" s="77"/>
      <c r="N637" s="79"/>
    </row>
    <row r="638" spans="1:14" s="4" customFormat="1" ht="156.94999999999999" customHeight="1">
      <c r="A638" s="59" t="s">
        <v>673</v>
      </c>
      <c r="B638" s="52" t="s">
        <v>789</v>
      </c>
      <c r="C638" s="31" t="s">
        <v>788</v>
      </c>
      <c r="D638" s="32">
        <v>1</v>
      </c>
      <c r="E638" s="73">
        <v>205</v>
      </c>
      <c r="F638" s="74">
        <v>213</v>
      </c>
      <c r="G638" s="52" t="s">
        <v>777</v>
      </c>
      <c r="H638" s="75">
        <f t="shared" si="79"/>
        <v>0.135966</v>
      </c>
      <c r="I638" s="76" t="s">
        <v>785</v>
      </c>
      <c r="J638" s="77" t="s">
        <v>790</v>
      </c>
      <c r="K638" s="38" t="s">
        <v>35</v>
      </c>
      <c r="L638" s="78" t="s">
        <v>36</v>
      </c>
      <c r="M638" s="77"/>
      <c r="N638" s="79"/>
    </row>
    <row r="639" spans="1:14" s="4" customFormat="1" ht="156.94999999999999" customHeight="1">
      <c r="A639" s="59" t="s">
        <v>673</v>
      </c>
      <c r="B639" s="52" t="s">
        <v>791</v>
      </c>
      <c r="C639" s="31" t="s">
        <v>788</v>
      </c>
      <c r="D639" s="32">
        <v>1</v>
      </c>
      <c r="E639" s="73">
        <v>248</v>
      </c>
      <c r="F639" s="74">
        <v>256</v>
      </c>
      <c r="G639" s="52" t="s">
        <v>777</v>
      </c>
      <c r="H639" s="75">
        <f t="shared" si="79"/>
        <v>0.135966</v>
      </c>
      <c r="I639" s="76" t="s">
        <v>785</v>
      </c>
      <c r="J639" s="77" t="s">
        <v>792</v>
      </c>
      <c r="K639" s="38" t="s">
        <v>35</v>
      </c>
      <c r="L639" s="78" t="s">
        <v>36</v>
      </c>
      <c r="M639" s="110" t="s">
        <v>793</v>
      </c>
      <c r="N639" s="79"/>
    </row>
    <row r="640" spans="1:14" s="4" customFormat="1" ht="156.94999999999999" customHeight="1">
      <c r="A640" s="59" t="s">
        <v>673</v>
      </c>
      <c r="B640" s="52" t="s">
        <v>787</v>
      </c>
      <c r="C640" s="31" t="s">
        <v>794</v>
      </c>
      <c r="D640" s="32">
        <v>1</v>
      </c>
      <c r="E640" s="73">
        <v>182</v>
      </c>
      <c r="F640" s="74">
        <v>190</v>
      </c>
      <c r="G640" s="52" t="s">
        <v>777</v>
      </c>
      <c r="H640" s="75">
        <f t="shared" si="79"/>
        <v>0.135966</v>
      </c>
      <c r="I640" s="76" t="s">
        <v>682</v>
      </c>
      <c r="J640" s="77" t="s">
        <v>783</v>
      </c>
      <c r="K640" s="38" t="s">
        <v>35</v>
      </c>
      <c r="L640" s="78" t="s">
        <v>36</v>
      </c>
      <c r="M640" s="77"/>
      <c r="N640" s="79"/>
    </row>
    <row r="641" spans="1:14" s="4" customFormat="1" ht="156.94999999999999" customHeight="1">
      <c r="A641" s="59" t="s">
        <v>673</v>
      </c>
      <c r="B641" s="52" t="s">
        <v>789</v>
      </c>
      <c r="C641" s="31" t="s">
        <v>794</v>
      </c>
      <c r="D641" s="32">
        <v>1</v>
      </c>
      <c r="E641" s="73">
        <v>225</v>
      </c>
      <c r="F641" s="74">
        <v>233</v>
      </c>
      <c r="G641" s="52" t="s">
        <v>777</v>
      </c>
      <c r="H641" s="75">
        <f t="shared" si="79"/>
        <v>0.135966</v>
      </c>
      <c r="I641" s="76" t="s">
        <v>785</v>
      </c>
      <c r="J641" s="77" t="s">
        <v>790</v>
      </c>
      <c r="K641" s="38" t="s">
        <v>35</v>
      </c>
      <c r="L641" s="78" t="s">
        <v>36</v>
      </c>
      <c r="M641" s="77"/>
      <c r="N641" s="79"/>
    </row>
    <row r="642" spans="1:14" s="4" customFormat="1" ht="156.94999999999999" customHeight="1">
      <c r="A642" s="59" t="s">
        <v>795</v>
      </c>
      <c r="B642" s="52" t="s">
        <v>796</v>
      </c>
      <c r="C642" s="31" t="s">
        <v>797</v>
      </c>
      <c r="D642" s="32">
        <v>2</v>
      </c>
      <c r="E642" s="73">
        <v>152</v>
      </c>
      <c r="F642" s="74">
        <v>160</v>
      </c>
      <c r="G642" s="52" t="s">
        <v>798</v>
      </c>
      <c r="H642" s="75">
        <f t="shared" ref="H642:H644" si="80">0.83*0.38*0.42</f>
        <v>0.132468</v>
      </c>
      <c r="I642" s="76" t="s">
        <v>799</v>
      </c>
      <c r="J642" s="77" t="s">
        <v>800</v>
      </c>
      <c r="K642" s="38" t="s">
        <v>35</v>
      </c>
      <c r="L642" s="78" t="s">
        <v>36</v>
      </c>
      <c r="M642" s="77"/>
      <c r="N642" s="79"/>
    </row>
    <row r="643" spans="1:14" s="4" customFormat="1" ht="156.94999999999999" customHeight="1">
      <c r="A643" s="59" t="s">
        <v>795</v>
      </c>
      <c r="B643" s="52" t="s">
        <v>796</v>
      </c>
      <c r="C643" s="31" t="s">
        <v>797</v>
      </c>
      <c r="D643" s="32">
        <v>2</v>
      </c>
      <c r="E643" s="73">
        <v>152</v>
      </c>
      <c r="F643" s="74">
        <v>160</v>
      </c>
      <c r="G643" s="52" t="s">
        <v>798</v>
      </c>
      <c r="H643" s="75">
        <f t="shared" si="80"/>
        <v>0.132468</v>
      </c>
      <c r="I643" s="76" t="s">
        <v>799</v>
      </c>
      <c r="J643" s="77" t="s">
        <v>800</v>
      </c>
      <c r="K643" s="38" t="s">
        <v>35</v>
      </c>
      <c r="L643" s="78" t="s">
        <v>36</v>
      </c>
      <c r="M643" s="77"/>
      <c r="N643" s="79"/>
    </row>
    <row r="644" spans="1:14" s="4" customFormat="1" ht="156.94999999999999" customHeight="1">
      <c r="A644" s="59" t="s">
        <v>795</v>
      </c>
      <c r="B644" s="52" t="s">
        <v>801</v>
      </c>
      <c r="C644" s="31" t="s">
        <v>797</v>
      </c>
      <c r="D644" s="32">
        <v>2</v>
      </c>
      <c r="E644" s="73">
        <v>172</v>
      </c>
      <c r="F644" s="74">
        <v>180</v>
      </c>
      <c r="G644" s="52" t="s">
        <v>798</v>
      </c>
      <c r="H644" s="75">
        <f t="shared" si="80"/>
        <v>0.132468</v>
      </c>
      <c r="I644" s="76" t="s">
        <v>802</v>
      </c>
      <c r="J644" s="77" t="s">
        <v>803</v>
      </c>
      <c r="K644" s="38" t="s">
        <v>35</v>
      </c>
      <c r="L644" s="78" t="s">
        <v>36</v>
      </c>
      <c r="M644" s="77"/>
      <c r="N644" s="79"/>
    </row>
  </sheetData>
  <mergeCells count="1">
    <mergeCell ref="A1:N1"/>
  </mergeCell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E7:T35"/>
  <sheetViews>
    <sheetView topLeftCell="A10" workbookViewId="0">
      <selection activeCell="D22" sqref="D22"/>
    </sheetView>
  </sheetViews>
  <sheetFormatPr defaultColWidth="9.01171875" defaultRowHeight="15"/>
  <sheetData>
    <row r="7" spans="5:20">
      <c r="E7" s="123"/>
      <c r="F7" s="123"/>
      <c r="G7" s="123"/>
      <c r="H7" s="123"/>
      <c r="I7" s="123"/>
      <c r="J7" s="123"/>
      <c r="K7" s="123"/>
      <c r="L7" s="123"/>
      <c r="M7" s="123"/>
      <c r="N7" s="123"/>
      <c r="O7" s="123"/>
      <c r="P7" s="123"/>
      <c r="Q7" s="123"/>
      <c r="R7" s="123"/>
      <c r="S7" s="123"/>
      <c r="T7" s="123"/>
    </row>
    <row r="8" spans="5:20">
      <c r="E8" s="123"/>
      <c r="F8" s="123"/>
      <c r="G8" s="123"/>
      <c r="H8" s="123"/>
      <c r="I8" s="123"/>
      <c r="J8" s="123"/>
      <c r="K8" s="123"/>
      <c r="L8" s="123"/>
      <c r="M8" s="123"/>
      <c r="N8" s="123"/>
      <c r="O8" s="123"/>
      <c r="P8" s="123"/>
      <c r="Q8" s="123"/>
      <c r="R8" s="123"/>
      <c r="S8" s="123"/>
      <c r="T8" s="123"/>
    </row>
    <row r="9" spans="5:20">
      <c r="E9" s="123"/>
      <c r="F9" s="123"/>
      <c r="G9" s="123"/>
      <c r="H9" s="123"/>
      <c r="I9" s="123"/>
      <c r="J9" s="123"/>
      <c r="K9" s="123"/>
      <c r="L9" s="123"/>
      <c r="M9" s="123"/>
      <c r="N9" s="123"/>
      <c r="O9" s="123"/>
      <c r="P9" s="123"/>
      <c r="Q9" s="123"/>
      <c r="R9" s="123"/>
      <c r="S9" s="123"/>
      <c r="T9" s="123"/>
    </row>
    <row r="10" spans="5:20">
      <c r="E10" s="123"/>
      <c r="F10" s="123"/>
      <c r="G10" s="123"/>
      <c r="H10" s="123"/>
      <c r="I10" s="123"/>
      <c r="J10" s="123"/>
      <c r="K10" s="123"/>
      <c r="L10" s="123"/>
      <c r="M10" s="123"/>
      <c r="N10" s="123"/>
      <c r="O10" s="123"/>
      <c r="P10" s="123"/>
      <c r="Q10" s="123"/>
      <c r="R10" s="123"/>
      <c r="S10" s="123"/>
      <c r="T10" s="123"/>
    </row>
    <row r="11" spans="5:20">
      <c r="E11" s="123"/>
      <c r="F11" s="123"/>
      <c r="G11" s="123"/>
      <c r="H11" s="123"/>
      <c r="I11" s="123"/>
      <c r="J11" s="123"/>
      <c r="K11" s="123"/>
      <c r="L11" s="123"/>
      <c r="M11" s="123"/>
      <c r="N11" s="123"/>
      <c r="O11" s="123"/>
      <c r="P11" s="123"/>
      <c r="Q11" s="123"/>
      <c r="R11" s="123"/>
      <c r="S11" s="123"/>
      <c r="T11" s="123"/>
    </row>
    <row r="12" spans="5:20">
      <c r="E12" s="123"/>
      <c r="F12" s="123"/>
      <c r="G12" s="123"/>
      <c r="H12" s="123"/>
      <c r="I12" s="123"/>
      <c r="J12" s="123"/>
      <c r="K12" s="123"/>
      <c r="L12" s="123"/>
      <c r="M12" s="123"/>
      <c r="N12" s="123"/>
      <c r="O12" s="123"/>
      <c r="P12" s="123"/>
      <c r="Q12" s="123"/>
      <c r="R12" s="123"/>
      <c r="S12" s="123"/>
      <c r="T12" s="123"/>
    </row>
    <row r="13" spans="5:20">
      <c r="E13" s="123"/>
      <c r="F13" s="123"/>
      <c r="G13" s="123"/>
      <c r="H13" s="123"/>
      <c r="I13" s="123"/>
      <c r="J13" s="123"/>
      <c r="K13" s="123"/>
      <c r="L13" s="123"/>
      <c r="M13" s="123"/>
      <c r="N13" s="123"/>
      <c r="O13" s="123"/>
      <c r="P13" s="123"/>
      <c r="Q13" s="123"/>
      <c r="R13" s="123"/>
      <c r="S13" s="123"/>
      <c r="T13" s="123"/>
    </row>
    <row r="14" spans="5:20">
      <c r="E14" s="123"/>
      <c r="F14" s="123"/>
      <c r="G14" s="123"/>
      <c r="H14" s="123"/>
      <c r="I14" s="123"/>
      <c r="J14" s="123"/>
      <c r="K14" s="123"/>
      <c r="L14" s="123"/>
      <c r="M14" s="123"/>
      <c r="N14" s="123"/>
      <c r="O14" s="123"/>
      <c r="P14" s="123"/>
      <c r="Q14" s="123"/>
      <c r="R14" s="123"/>
      <c r="S14" s="123"/>
      <c r="T14" s="123"/>
    </row>
    <row r="15" spans="5:20">
      <c r="E15" s="123"/>
      <c r="F15" s="123"/>
      <c r="G15" s="123"/>
      <c r="H15" s="123"/>
      <c r="I15" s="123"/>
      <c r="J15" s="123"/>
      <c r="K15" s="123"/>
      <c r="L15" s="123"/>
      <c r="M15" s="123"/>
      <c r="N15" s="123"/>
      <c r="O15" s="123"/>
      <c r="P15" s="123"/>
      <c r="Q15" s="123"/>
      <c r="R15" s="123"/>
      <c r="S15" s="123"/>
      <c r="T15" s="123"/>
    </row>
    <row r="16" spans="5:20">
      <c r="E16" s="123"/>
      <c r="F16" s="123"/>
      <c r="G16" s="123"/>
      <c r="H16" s="123"/>
      <c r="I16" s="123"/>
      <c r="J16" s="123"/>
      <c r="K16" s="123"/>
      <c r="L16" s="123"/>
      <c r="M16" s="123"/>
      <c r="N16" s="123"/>
      <c r="O16" s="123"/>
      <c r="P16" s="123"/>
      <c r="Q16" s="123"/>
      <c r="R16" s="123"/>
      <c r="S16" s="123"/>
      <c r="T16" s="123"/>
    </row>
    <row r="17" spans="5:20">
      <c r="E17" s="123"/>
      <c r="F17" s="123"/>
      <c r="G17" s="123"/>
      <c r="H17" s="123"/>
      <c r="I17" s="123"/>
      <c r="J17" s="123"/>
      <c r="K17" s="123"/>
      <c r="L17" s="123"/>
      <c r="M17" s="123"/>
      <c r="N17" s="123"/>
      <c r="O17" s="123"/>
      <c r="P17" s="123"/>
      <c r="Q17" s="123"/>
      <c r="R17" s="123"/>
      <c r="S17" s="123"/>
      <c r="T17" s="123"/>
    </row>
    <row r="18" spans="5:20">
      <c r="E18" s="123"/>
      <c r="F18" s="123"/>
      <c r="G18" s="123"/>
      <c r="H18" s="123"/>
      <c r="I18" s="123"/>
      <c r="J18" s="123"/>
      <c r="K18" s="123"/>
      <c r="L18" s="123"/>
      <c r="M18" s="123"/>
      <c r="N18" s="123"/>
      <c r="O18" s="123"/>
      <c r="P18" s="123"/>
      <c r="Q18" s="123"/>
      <c r="R18" s="123"/>
      <c r="S18" s="123"/>
      <c r="T18" s="123"/>
    </row>
    <row r="19" spans="5:20">
      <c r="E19" s="123"/>
      <c r="F19" s="123"/>
      <c r="G19" s="123"/>
      <c r="H19" s="123"/>
      <c r="I19" s="123"/>
      <c r="J19" s="123"/>
      <c r="K19" s="123"/>
      <c r="L19" s="123"/>
      <c r="M19" s="123"/>
      <c r="N19" s="123"/>
      <c r="O19" s="123"/>
      <c r="P19" s="123"/>
      <c r="Q19" s="123"/>
      <c r="R19" s="123"/>
      <c r="S19" s="123"/>
      <c r="T19" s="123"/>
    </row>
    <row r="20" spans="5:20">
      <c r="E20" s="123"/>
      <c r="F20" s="123"/>
      <c r="G20" s="123"/>
      <c r="H20" s="123"/>
      <c r="I20" s="123"/>
      <c r="J20" s="123"/>
      <c r="K20" s="123"/>
      <c r="L20" s="123"/>
      <c r="M20" s="123"/>
      <c r="N20" s="123"/>
      <c r="O20" s="123"/>
      <c r="P20" s="123"/>
      <c r="Q20" s="123"/>
      <c r="R20" s="123"/>
      <c r="S20" s="123"/>
      <c r="T20" s="123"/>
    </row>
    <row r="21" spans="5:20">
      <c r="E21" s="123"/>
      <c r="F21" s="123"/>
      <c r="G21" s="123"/>
      <c r="H21" s="123"/>
      <c r="I21" s="123"/>
      <c r="J21" s="123"/>
      <c r="K21" s="123"/>
      <c r="L21" s="123"/>
      <c r="M21" s="123"/>
      <c r="N21" s="123"/>
      <c r="O21" s="123"/>
      <c r="P21" s="123"/>
      <c r="Q21" s="123"/>
      <c r="R21" s="123"/>
      <c r="S21" s="123"/>
      <c r="T21" s="123"/>
    </row>
    <row r="22" spans="5:20">
      <c r="E22" s="123"/>
      <c r="F22" s="123"/>
      <c r="G22" s="123"/>
      <c r="H22" s="123"/>
      <c r="I22" s="123"/>
      <c r="J22" s="123"/>
      <c r="K22" s="123"/>
      <c r="L22" s="123"/>
      <c r="M22" s="123"/>
      <c r="N22" s="123"/>
      <c r="O22" s="123"/>
      <c r="P22" s="123"/>
      <c r="Q22" s="123"/>
      <c r="R22" s="123"/>
      <c r="S22" s="123"/>
      <c r="T22" s="123"/>
    </row>
    <row r="23" spans="5:20">
      <c r="E23" s="123"/>
      <c r="F23" s="123"/>
      <c r="G23" s="123"/>
      <c r="H23" s="123"/>
      <c r="I23" s="123"/>
      <c r="J23" s="123"/>
      <c r="K23" s="123"/>
      <c r="L23" s="123"/>
      <c r="M23" s="123"/>
      <c r="N23" s="123"/>
      <c r="O23" s="123"/>
      <c r="P23" s="123"/>
      <c r="Q23" s="123"/>
      <c r="R23" s="123"/>
      <c r="S23" s="123"/>
      <c r="T23" s="123"/>
    </row>
    <row r="24" spans="5:20">
      <c r="E24" s="123"/>
      <c r="F24" s="123"/>
      <c r="G24" s="123"/>
      <c r="H24" s="123"/>
      <c r="I24" s="123"/>
      <c r="J24" s="123"/>
      <c r="K24" s="123"/>
      <c r="L24" s="123"/>
      <c r="M24" s="123"/>
      <c r="N24" s="123"/>
      <c r="O24" s="123"/>
      <c r="P24" s="123"/>
      <c r="Q24" s="123"/>
      <c r="R24" s="123"/>
      <c r="S24" s="123"/>
      <c r="T24" s="123"/>
    </row>
    <row r="25" spans="5:20">
      <c r="E25" s="123"/>
      <c r="F25" s="123"/>
      <c r="G25" s="123"/>
      <c r="H25" s="123"/>
      <c r="I25" s="123"/>
      <c r="J25" s="123"/>
      <c r="K25" s="123"/>
      <c r="L25" s="123"/>
      <c r="M25" s="123"/>
      <c r="N25" s="123"/>
      <c r="O25" s="123"/>
      <c r="P25" s="123"/>
      <c r="Q25" s="123"/>
      <c r="R25" s="123"/>
      <c r="S25" s="123"/>
      <c r="T25" s="123"/>
    </row>
    <row r="26" spans="5:20">
      <c r="E26" s="123"/>
      <c r="F26" s="123"/>
      <c r="G26" s="123"/>
      <c r="H26" s="123"/>
      <c r="I26" s="123"/>
      <c r="J26" s="123"/>
      <c r="K26" s="123"/>
      <c r="L26" s="123"/>
      <c r="M26" s="123"/>
      <c r="N26" s="123"/>
      <c r="O26" s="123"/>
      <c r="P26" s="123"/>
      <c r="Q26" s="123"/>
      <c r="R26" s="123"/>
      <c r="S26" s="123"/>
      <c r="T26" s="123"/>
    </row>
    <row r="27" spans="5:20">
      <c r="E27" s="123"/>
      <c r="F27" s="123"/>
      <c r="G27" s="123"/>
      <c r="H27" s="123"/>
      <c r="I27" s="123"/>
      <c r="J27" s="123"/>
      <c r="K27" s="123"/>
      <c r="L27" s="123"/>
      <c r="M27" s="123"/>
      <c r="N27" s="123"/>
      <c r="O27" s="123"/>
      <c r="P27" s="123"/>
      <c r="Q27" s="123"/>
      <c r="R27" s="123"/>
      <c r="S27" s="123"/>
      <c r="T27" s="123"/>
    </row>
    <row r="28" spans="5:20">
      <c r="E28" s="123"/>
      <c r="F28" s="123"/>
      <c r="G28" s="123"/>
      <c r="H28" s="123"/>
      <c r="I28" s="123"/>
      <c r="J28" s="123"/>
      <c r="K28" s="123"/>
      <c r="L28" s="123"/>
      <c r="M28" s="123"/>
      <c r="N28" s="123"/>
      <c r="O28" s="123"/>
      <c r="P28" s="123"/>
      <c r="Q28" s="123"/>
      <c r="R28" s="123"/>
      <c r="S28" s="123"/>
      <c r="T28" s="123"/>
    </row>
    <row r="29" spans="5:20">
      <c r="E29" s="123"/>
      <c r="F29" s="123"/>
      <c r="G29" s="123"/>
      <c r="H29" s="123"/>
      <c r="I29" s="123"/>
      <c r="J29" s="123"/>
      <c r="K29" s="123"/>
      <c r="L29" s="123"/>
      <c r="M29" s="123"/>
      <c r="N29" s="123"/>
      <c r="O29" s="123"/>
      <c r="P29" s="123"/>
      <c r="Q29" s="123"/>
      <c r="R29" s="123"/>
      <c r="S29" s="123"/>
      <c r="T29" s="123"/>
    </row>
    <row r="30" spans="5:20">
      <c r="E30" s="123"/>
      <c r="F30" s="123"/>
      <c r="G30" s="123"/>
      <c r="H30" s="123"/>
      <c r="I30" s="123"/>
      <c r="J30" s="123"/>
      <c r="K30" s="123"/>
      <c r="L30" s="123"/>
      <c r="M30" s="123"/>
      <c r="N30" s="123"/>
      <c r="O30" s="123"/>
      <c r="P30" s="123"/>
      <c r="Q30" s="123"/>
      <c r="R30" s="123"/>
      <c r="S30" s="123"/>
      <c r="T30" s="123"/>
    </row>
    <row r="31" spans="5:20">
      <c r="E31" s="123"/>
      <c r="F31" s="123"/>
      <c r="G31" s="123"/>
      <c r="H31" s="123"/>
      <c r="I31" s="123"/>
      <c r="J31" s="123"/>
      <c r="K31" s="123"/>
      <c r="L31" s="123"/>
      <c r="M31" s="123"/>
      <c r="N31" s="123"/>
      <c r="O31" s="123"/>
      <c r="P31" s="123"/>
      <c r="Q31" s="123"/>
      <c r="R31" s="123"/>
      <c r="S31" s="123"/>
      <c r="T31" s="123"/>
    </row>
    <row r="32" spans="5:20">
      <c r="E32" s="123"/>
      <c r="F32" s="123"/>
      <c r="G32" s="123"/>
      <c r="H32" s="123"/>
      <c r="I32" s="123"/>
      <c r="J32" s="123"/>
      <c r="K32" s="123"/>
      <c r="L32" s="123"/>
      <c r="M32" s="123"/>
      <c r="N32" s="123"/>
      <c r="O32" s="123"/>
      <c r="P32" s="123"/>
      <c r="Q32" s="123"/>
      <c r="R32" s="123"/>
      <c r="S32" s="123"/>
      <c r="T32" s="123"/>
    </row>
    <row r="33" spans="5:20">
      <c r="E33" s="123"/>
      <c r="F33" s="123"/>
      <c r="G33" s="123"/>
      <c r="H33" s="123"/>
      <c r="I33" s="123"/>
      <c r="J33" s="123"/>
      <c r="K33" s="123"/>
      <c r="L33" s="123"/>
      <c r="M33" s="123"/>
      <c r="N33" s="123"/>
      <c r="O33" s="123"/>
      <c r="P33" s="123"/>
      <c r="Q33" s="123"/>
      <c r="R33" s="123"/>
      <c r="S33" s="123"/>
      <c r="T33" s="123"/>
    </row>
    <row r="34" spans="5:20">
      <c r="E34" s="123"/>
      <c r="F34" s="123"/>
      <c r="G34" s="123"/>
      <c r="H34" s="123"/>
      <c r="I34" s="123"/>
      <c r="J34" s="123"/>
      <c r="K34" s="123"/>
      <c r="L34" s="123"/>
      <c r="M34" s="123"/>
      <c r="N34" s="123"/>
      <c r="O34" s="123"/>
      <c r="P34" s="123"/>
      <c r="Q34" s="123"/>
      <c r="R34" s="123"/>
      <c r="S34" s="123"/>
      <c r="T34" s="123"/>
    </row>
    <row r="35" spans="5:20">
      <c r="E35" s="123"/>
      <c r="F35" s="123"/>
      <c r="G35" s="123"/>
      <c r="H35" s="123"/>
      <c r="I35" s="123"/>
      <c r="J35" s="123"/>
      <c r="K35" s="123"/>
      <c r="L35" s="123"/>
      <c r="M35" s="123"/>
      <c r="N35" s="123"/>
      <c r="O35" s="123"/>
      <c r="P35" s="123"/>
      <c r="Q35" s="123"/>
      <c r="R35" s="123"/>
      <c r="S35" s="123"/>
      <c r="T35" s="123"/>
    </row>
  </sheetData>
  <mergeCells count="1">
    <mergeCell ref="E7:T35"/>
  </mergeCells>
  <pageMargins left="0.7" right="0.7" top="0.75" bottom="0.75" header="0.3" footer="0.3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E8:T39"/>
  <sheetViews>
    <sheetView workbookViewId="0">
      <selection activeCell="E8" sqref="E8:T39"/>
    </sheetView>
  </sheetViews>
  <sheetFormatPr defaultColWidth="9.01171875" defaultRowHeight="15"/>
  <sheetData>
    <row r="8" spans="5:20">
      <c r="E8" s="123"/>
      <c r="F8" s="123"/>
      <c r="G8" s="123"/>
      <c r="H8" s="123"/>
      <c r="I8" s="123"/>
      <c r="J8" s="123"/>
      <c r="K8" s="123"/>
      <c r="L8" s="123"/>
      <c r="M8" s="123"/>
      <c r="N8" s="123"/>
      <c r="O8" s="123"/>
      <c r="P8" s="123"/>
      <c r="Q8" s="123"/>
      <c r="R8" s="123"/>
      <c r="S8" s="123"/>
      <c r="T8" s="123"/>
    </row>
    <row r="9" spans="5:20">
      <c r="E9" s="123"/>
      <c r="F9" s="123"/>
      <c r="G9" s="123"/>
      <c r="H9" s="123"/>
      <c r="I9" s="123"/>
      <c r="J9" s="123"/>
      <c r="K9" s="123"/>
      <c r="L9" s="123"/>
      <c r="M9" s="123"/>
      <c r="N9" s="123"/>
      <c r="O9" s="123"/>
      <c r="P9" s="123"/>
      <c r="Q9" s="123"/>
      <c r="R9" s="123"/>
      <c r="S9" s="123"/>
      <c r="T9" s="123"/>
    </row>
    <row r="10" spans="5:20">
      <c r="E10" s="123"/>
      <c r="F10" s="123"/>
      <c r="G10" s="123"/>
      <c r="H10" s="123"/>
      <c r="I10" s="123"/>
      <c r="J10" s="123"/>
      <c r="K10" s="123"/>
      <c r="L10" s="123"/>
      <c r="M10" s="123"/>
      <c r="N10" s="123"/>
      <c r="O10" s="123"/>
      <c r="P10" s="123"/>
      <c r="Q10" s="123"/>
      <c r="R10" s="123"/>
      <c r="S10" s="123"/>
      <c r="T10" s="123"/>
    </row>
    <row r="11" spans="5:20">
      <c r="E11" s="123"/>
      <c r="F11" s="123"/>
      <c r="G11" s="123"/>
      <c r="H11" s="123"/>
      <c r="I11" s="123"/>
      <c r="J11" s="123"/>
      <c r="K11" s="123"/>
      <c r="L11" s="123"/>
      <c r="M11" s="123"/>
      <c r="N11" s="123"/>
      <c r="O11" s="123"/>
      <c r="P11" s="123"/>
      <c r="Q11" s="123"/>
      <c r="R11" s="123"/>
      <c r="S11" s="123"/>
      <c r="T11" s="123"/>
    </row>
    <row r="12" spans="5:20">
      <c r="E12" s="123"/>
      <c r="F12" s="123"/>
      <c r="G12" s="123"/>
      <c r="H12" s="123"/>
      <c r="I12" s="123"/>
      <c r="J12" s="123"/>
      <c r="K12" s="123"/>
      <c r="L12" s="123"/>
      <c r="M12" s="123"/>
      <c r="N12" s="123"/>
      <c r="O12" s="123"/>
      <c r="P12" s="123"/>
      <c r="Q12" s="123"/>
      <c r="R12" s="123"/>
      <c r="S12" s="123"/>
      <c r="T12" s="123"/>
    </row>
    <row r="13" spans="5:20">
      <c r="E13" s="123"/>
      <c r="F13" s="123"/>
      <c r="G13" s="123"/>
      <c r="H13" s="123"/>
      <c r="I13" s="123"/>
      <c r="J13" s="123"/>
      <c r="K13" s="123"/>
      <c r="L13" s="123"/>
      <c r="M13" s="123"/>
      <c r="N13" s="123"/>
      <c r="O13" s="123"/>
      <c r="P13" s="123"/>
      <c r="Q13" s="123"/>
      <c r="R13" s="123"/>
      <c r="S13" s="123"/>
      <c r="T13" s="123"/>
    </row>
    <row r="14" spans="5:20">
      <c r="E14" s="123"/>
      <c r="F14" s="123"/>
      <c r="G14" s="123"/>
      <c r="H14" s="123"/>
      <c r="I14" s="123"/>
      <c r="J14" s="123"/>
      <c r="K14" s="123"/>
      <c r="L14" s="123"/>
      <c r="M14" s="123"/>
      <c r="N14" s="123"/>
      <c r="O14" s="123"/>
      <c r="P14" s="123"/>
      <c r="Q14" s="123"/>
      <c r="R14" s="123"/>
      <c r="S14" s="123"/>
      <c r="T14" s="123"/>
    </row>
    <row r="15" spans="5:20">
      <c r="E15" s="123"/>
      <c r="F15" s="123"/>
      <c r="G15" s="123"/>
      <c r="H15" s="123"/>
      <c r="I15" s="123"/>
      <c r="J15" s="123"/>
      <c r="K15" s="123"/>
      <c r="L15" s="123"/>
      <c r="M15" s="123"/>
      <c r="N15" s="123"/>
      <c r="O15" s="123"/>
      <c r="P15" s="123"/>
      <c r="Q15" s="123"/>
      <c r="R15" s="123"/>
      <c r="S15" s="123"/>
      <c r="T15" s="123"/>
    </row>
    <row r="16" spans="5:20">
      <c r="E16" s="123"/>
      <c r="F16" s="123"/>
      <c r="G16" s="123"/>
      <c r="H16" s="123"/>
      <c r="I16" s="123"/>
      <c r="J16" s="123"/>
      <c r="K16" s="123"/>
      <c r="L16" s="123"/>
      <c r="M16" s="123"/>
      <c r="N16" s="123"/>
      <c r="O16" s="123"/>
      <c r="P16" s="123"/>
      <c r="Q16" s="123"/>
      <c r="R16" s="123"/>
      <c r="S16" s="123"/>
      <c r="T16" s="123"/>
    </row>
    <row r="17" spans="5:20">
      <c r="E17" s="123"/>
      <c r="F17" s="123"/>
      <c r="G17" s="123"/>
      <c r="H17" s="123"/>
      <c r="I17" s="123"/>
      <c r="J17" s="123"/>
      <c r="K17" s="123"/>
      <c r="L17" s="123"/>
      <c r="M17" s="123"/>
      <c r="N17" s="123"/>
      <c r="O17" s="123"/>
      <c r="P17" s="123"/>
      <c r="Q17" s="123"/>
      <c r="R17" s="123"/>
      <c r="S17" s="123"/>
      <c r="T17" s="123"/>
    </row>
    <row r="18" spans="5:20">
      <c r="E18" s="123"/>
      <c r="F18" s="123"/>
      <c r="G18" s="123"/>
      <c r="H18" s="123"/>
      <c r="I18" s="123"/>
      <c r="J18" s="123"/>
      <c r="K18" s="123"/>
      <c r="L18" s="123"/>
      <c r="M18" s="123"/>
      <c r="N18" s="123"/>
      <c r="O18" s="123"/>
      <c r="P18" s="123"/>
      <c r="Q18" s="123"/>
      <c r="R18" s="123"/>
      <c r="S18" s="123"/>
      <c r="T18" s="123"/>
    </row>
    <row r="19" spans="5:20">
      <c r="E19" s="123"/>
      <c r="F19" s="123"/>
      <c r="G19" s="123"/>
      <c r="H19" s="123"/>
      <c r="I19" s="123"/>
      <c r="J19" s="123"/>
      <c r="K19" s="123"/>
      <c r="L19" s="123"/>
      <c r="M19" s="123"/>
      <c r="N19" s="123"/>
      <c r="O19" s="123"/>
      <c r="P19" s="123"/>
      <c r="Q19" s="123"/>
      <c r="R19" s="123"/>
      <c r="S19" s="123"/>
      <c r="T19" s="123"/>
    </row>
    <row r="20" spans="5:20">
      <c r="E20" s="123"/>
      <c r="F20" s="123"/>
      <c r="G20" s="123"/>
      <c r="H20" s="123"/>
      <c r="I20" s="123"/>
      <c r="J20" s="123"/>
      <c r="K20" s="123"/>
      <c r="L20" s="123"/>
      <c r="M20" s="123"/>
      <c r="N20" s="123"/>
      <c r="O20" s="123"/>
      <c r="P20" s="123"/>
      <c r="Q20" s="123"/>
      <c r="R20" s="123"/>
      <c r="S20" s="123"/>
      <c r="T20" s="123"/>
    </row>
    <row r="21" spans="5:20">
      <c r="E21" s="123"/>
      <c r="F21" s="123"/>
      <c r="G21" s="123"/>
      <c r="H21" s="123"/>
      <c r="I21" s="123"/>
      <c r="J21" s="123"/>
      <c r="K21" s="123"/>
      <c r="L21" s="123"/>
      <c r="M21" s="123"/>
      <c r="N21" s="123"/>
      <c r="O21" s="123"/>
      <c r="P21" s="123"/>
      <c r="Q21" s="123"/>
      <c r="R21" s="123"/>
      <c r="S21" s="123"/>
      <c r="T21" s="123"/>
    </row>
    <row r="22" spans="5:20">
      <c r="E22" s="123"/>
      <c r="F22" s="123"/>
      <c r="G22" s="123"/>
      <c r="H22" s="123"/>
      <c r="I22" s="123"/>
      <c r="J22" s="123"/>
      <c r="K22" s="123"/>
      <c r="L22" s="123"/>
      <c r="M22" s="123"/>
      <c r="N22" s="123"/>
      <c r="O22" s="123"/>
      <c r="P22" s="123"/>
      <c r="Q22" s="123"/>
      <c r="R22" s="123"/>
      <c r="S22" s="123"/>
      <c r="T22" s="123"/>
    </row>
    <row r="23" spans="5:20">
      <c r="E23" s="123"/>
      <c r="F23" s="123"/>
      <c r="G23" s="123"/>
      <c r="H23" s="123"/>
      <c r="I23" s="123"/>
      <c r="J23" s="123"/>
      <c r="K23" s="123"/>
      <c r="L23" s="123"/>
      <c r="M23" s="123"/>
      <c r="N23" s="123"/>
      <c r="O23" s="123"/>
      <c r="P23" s="123"/>
      <c r="Q23" s="123"/>
      <c r="R23" s="123"/>
      <c r="S23" s="123"/>
      <c r="T23" s="123"/>
    </row>
    <row r="24" spans="5:20">
      <c r="E24" s="123"/>
      <c r="F24" s="123"/>
      <c r="G24" s="123"/>
      <c r="H24" s="123"/>
      <c r="I24" s="123"/>
      <c r="J24" s="123"/>
      <c r="K24" s="123"/>
      <c r="L24" s="123"/>
      <c r="M24" s="123"/>
      <c r="N24" s="123"/>
      <c r="O24" s="123"/>
      <c r="P24" s="123"/>
      <c r="Q24" s="123"/>
      <c r="R24" s="123"/>
      <c r="S24" s="123"/>
      <c r="T24" s="123"/>
    </row>
    <row r="25" spans="5:20">
      <c r="E25" s="123"/>
      <c r="F25" s="123"/>
      <c r="G25" s="123"/>
      <c r="H25" s="123"/>
      <c r="I25" s="123"/>
      <c r="J25" s="123"/>
      <c r="K25" s="123"/>
      <c r="L25" s="123"/>
      <c r="M25" s="123"/>
      <c r="N25" s="123"/>
      <c r="O25" s="123"/>
      <c r="P25" s="123"/>
      <c r="Q25" s="123"/>
      <c r="R25" s="123"/>
      <c r="S25" s="123"/>
      <c r="T25" s="123"/>
    </row>
    <row r="26" spans="5:20">
      <c r="E26" s="123"/>
      <c r="F26" s="123"/>
      <c r="G26" s="123"/>
      <c r="H26" s="123"/>
      <c r="I26" s="123"/>
      <c r="J26" s="123"/>
      <c r="K26" s="123"/>
      <c r="L26" s="123"/>
      <c r="M26" s="123"/>
      <c r="N26" s="123"/>
      <c r="O26" s="123"/>
      <c r="P26" s="123"/>
      <c r="Q26" s="123"/>
      <c r="R26" s="123"/>
      <c r="S26" s="123"/>
      <c r="T26" s="123"/>
    </row>
    <row r="27" spans="5:20">
      <c r="E27" s="123"/>
      <c r="F27" s="123"/>
      <c r="G27" s="123"/>
      <c r="H27" s="123"/>
      <c r="I27" s="123"/>
      <c r="J27" s="123"/>
      <c r="K27" s="123"/>
      <c r="L27" s="123"/>
      <c r="M27" s="123"/>
      <c r="N27" s="123"/>
      <c r="O27" s="123"/>
      <c r="P27" s="123"/>
      <c r="Q27" s="123"/>
      <c r="R27" s="123"/>
      <c r="S27" s="123"/>
      <c r="T27" s="123"/>
    </row>
    <row r="28" spans="5:20">
      <c r="E28" s="123"/>
      <c r="F28" s="123"/>
      <c r="G28" s="123"/>
      <c r="H28" s="123"/>
      <c r="I28" s="123"/>
      <c r="J28" s="123"/>
      <c r="K28" s="123"/>
      <c r="L28" s="123"/>
      <c r="M28" s="123"/>
      <c r="N28" s="123"/>
      <c r="O28" s="123"/>
      <c r="P28" s="123"/>
      <c r="Q28" s="123"/>
      <c r="R28" s="123"/>
      <c r="S28" s="123"/>
      <c r="T28" s="123"/>
    </row>
    <row r="29" spans="5:20">
      <c r="E29" s="123"/>
      <c r="F29" s="123"/>
      <c r="G29" s="123"/>
      <c r="H29" s="123"/>
      <c r="I29" s="123"/>
      <c r="J29" s="123"/>
      <c r="K29" s="123"/>
      <c r="L29" s="123"/>
      <c r="M29" s="123"/>
      <c r="N29" s="123"/>
      <c r="O29" s="123"/>
      <c r="P29" s="123"/>
      <c r="Q29" s="123"/>
      <c r="R29" s="123"/>
      <c r="S29" s="123"/>
      <c r="T29" s="123"/>
    </row>
    <row r="30" spans="5:20">
      <c r="E30" s="123"/>
      <c r="F30" s="123"/>
      <c r="G30" s="123"/>
      <c r="H30" s="123"/>
      <c r="I30" s="123"/>
      <c r="J30" s="123"/>
      <c r="K30" s="123"/>
      <c r="L30" s="123"/>
      <c r="M30" s="123"/>
      <c r="N30" s="123"/>
      <c r="O30" s="123"/>
      <c r="P30" s="123"/>
      <c r="Q30" s="123"/>
      <c r="R30" s="123"/>
      <c r="S30" s="123"/>
      <c r="T30" s="123"/>
    </row>
    <row r="31" spans="5:20">
      <c r="E31" s="123"/>
      <c r="F31" s="123"/>
      <c r="G31" s="123"/>
      <c r="H31" s="123"/>
      <c r="I31" s="123"/>
      <c r="J31" s="123"/>
      <c r="K31" s="123"/>
      <c r="L31" s="123"/>
      <c r="M31" s="123"/>
      <c r="N31" s="123"/>
      <c r="O31" s="123"/>
      <c r="P31" s="123"/>
      <c r="Q31" s="123"/>
      <c r="R31" s="123"/>
      <c r="S31" s="123"/>
      <c r="T31" s="123"/>
    </row>
    <row r="32" spans="5:20">
      <c r="E32" s="123"/>
      <c r="F32" s="123"/>
      <c r="G32" s="123"/>
      <c r="H32" s="123"/>
      <c r="I32" s="123"/>
      <c r="J32" s="123"/>
      <c r="K32" s="123"/>
      <c r="L32" s="123"/>
      <c r="M32" s="123"/>
      <c r="N32" s="123"/>
      <c r="O32" s="123"/>
      <c r="P32" s="123"/>
      <c r="Q32" s="123"/>
      <c r="R32" s="123"/>
      <c r="S32" s="123"/>
      <c r="T32" s="123"/>
    </row>
    <row r="33" spans="5:20">
      <c r="E33" s="123"/>
      <c r="F33" s="123"/>
      <c r="G33" s="123"/>
      <c r="H33" s="123"/>
      <c r="I33" s="123"/>
      <c r="J33" s="123"/>
      <c r="K33" s="123"/>
      <c r="L33" s="123"/>
      <c r="M33" s="123"/>
      <c r="N33" s="123"/>
      <c r="O33" s="123"/>
      <c r="P33" s="123"/>
      <c r="Q33" s="123"/>
      <c r="R33" s="123"/>
      <c r="S33" s="123"/>
      <c r="T33" s="123"/>
    </row>
    <row r="34" spans="5:20">
      <c r="E34" s="123"/>
      <c r="F34" s="123"/>
      <c r="G34" s="123"/>
      <c r="H34" s="123"/>
      <c r="I34" s="123"/>
      <c r="J34" s="123"/>
      <c r="K34" s="123"/>
      <c r="L34" s="123"/>
      <c r="M34" s="123"/>
      <c r="N34" s="123"/>
      <c r="O34" s="123"/>
      <c r="P34" s="123"/>
      <c r="Q34" s="123"/>
      <c r="R34" s="123"/>
      <c r="S34" s="123"/>
      <c r="T34" s="123"/>
    </row>
    <row r="35" spans="5:20">
      <c r="E35" s="123"/>
      <c r="F35" s="123"/>
      <c r="G35" s="123"/>
      <c r="H35" s="123"/>
      <c r="I35" s="123"/>
      <c r="J35" s="123"/>
      <c r="K35" s="123"/>
      <c r="L35" s="123"/>
      <c r="M35" s="123"/>
      <c r="N35" s="123"/>
      <c r="O35" s="123"/>
      <c r="P35" s="123"/>
      <c r="Q35" s="123"/>
      <c r="R35" s="123"/>
      <c r="S35" s="123"/>
      <c r="T35" s="123"/>
    </row>
    <row r="36" spans="5:20">
      <c r="E36" s="123"/>
      <c r="F36" s="123"/>
      <c r="G36" s="123"/>
      <c r="H36" s="123"/>
      <c r="I36" s="123"/>
      <c r="J36" s="123"/>
      <c r="K36" s="123"/>
      <c r="L36" s="123"/>
      <c r="M36" s="123"/>
      <c r="N36" s="123"/>
      <c r="O36" s="123"/>
      <c r="P36" s="123"/>
      <c r="Q36" s="123"/>
      <c r="R36" s="123"/>
      <c r="S36" s="123"/>
      <c r="T36" s="123"/>
    </row>
    <row r="37" spans="5:20">
      <c r="E37" s="123"/>
      <c r="F37" s="123"/>
      <c r="G37" s="123"/>
      <c r="H37" s="123"/>
      <c r="I37" s="123"/>
      <c r="J37" s="123"/>
      <c r="K37" s="123"/>
      <c r="L37" s="123"/>
      <c r="M37" s="123"/>
      <c r="N37" s="123"/>
      <c r="O37" s="123"/>
      <c r="P37" s="123"/>
      <c r="Q37" s="123"/>
      <c r="R37" s="123"/>
      <c r="S37" s="123"/>
      <c r="T37" s="123"/>
    </row>
    <row r="38" spans="5:20">
      <c r="E38" s="123"/>
      <c r="F38" s="123"/>
      <c r="G38" s="123"/>
      <c r="H38" s="123"/>
      <c r="I38" s="123"/>
      <c r="J38" s="123"/>
      <c r="K38" s="123"/>
      <c r="L38" s="123"/>
      <c r="M38" s="123"/>
      <c r="N38" s="123"/>
      <c r="O38" s="123"/>
      <c r="P38" s="123"/>
      <c r="Q38" s="123"/>
      <c r="R38" s="123"/>
      <c r="S38" s="123"/>
      <c r="T38" s="123"/>
    </row>
    <row r="39" spans="5:20">
      <c r="E39" s="123"/>
      <c r="F39" s="123"/>
      <c r="G39" s="123"/>
      <c r="H39" s="123"/>
      <c r="I39" s="123"/>
      <c r="J39" s="123"/>
      <c r="K39" s="123"/>
      <c r="L39" s="123"/>
      <c r="M39" s="123"/>
      <c r="N39" s="123"/>
      <c r="O39" s="123"/>
      <c r="P39" s="123"/>
      <c r="Q39" s="123"/>
      <c r="R39" s="123"/>
      <c r="S39" s="123"/>
      <c r="T39" s="123"/>
    </row>
  </sheetData>
  <mergeCells count="1">
    <mergeCell ref="E8:T39"/>
  </mergeCells>
  <pageMargins left="0.7" right="0.7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Excel Android</Application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Ebrahimi</dc:creator>
  <cp:lastModifiedBy>嘟爱玩具工作号:Mr Bean</cp:lastModifiedBy>
  <dcterms:created xsi:type="dcterms:W3CDTF">2023-05-12T11:15:00Z</dcterms:created>
  <dcterms:modified xsi:type="dcterms:W3CDTF">2026-07-01T05:07:20Z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8F6DBF1AE0FA43F1B632C9FB321A0881_12</vt:lpwstr>
  </property>
  <property fmtid="{D5CDD505-2E9C-101B-9397-08002B2CF9AE}" pid="4" name="CalculationRule">
    <vt:i4>0</vt:i4>
  </property>
</Properties>
</file>